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25" windowHeight="8625" activeTab="0"/>
  </bookViews>
  <sheets>
    <sheet name="Top Inns Scores" sheetId="1" r:id="rId1"/>
    <sheet name="Lowest Inns Scores" sheetId="2" r:id="rId2"/>
    <sheet name="Mtch Sum By Opp." sheetId="3" r:id="rId3"/>
    <sheet name="Mtch Sum By Total" sheetId="4" r:id="rId4"/>
  </sheets>
  <definedNames>
    <definedName name="_xlnm.Print_Titles" localSheetId="2">'Mtch Sum By Opp.'!$1:$8</definedName>
    <definedName name="_xlnm.Print_Titles" localSheetId="3">'Mtch Sum By Total'!$1:$8</definedName>
  </definedNames>
  <calcPr fullCalcOnLoad="1"/>
</workbook>
</file>

<file path=xl/sharedStrings.xml><?xml version="1.0" encoding="utf-8"?>
<sst xmlns="http://schemas.openxmlformats.org/spreadsheetml/2006/main" count="502" uniqueCount="164">
  <si>
    <t>All Matches; All Grades; Box Hill Church of Christ/</t>
  </si>
  <si>
    <t>#</t>
  </si>
  <si>
    <t>Team</t>
  </si>
  <si>
    <t>Date</t>
  </si>
  <si>
    <t>Opposition</t>
  </si>
  <si>
    <t>Ground</t>
  </si>
  <si>
    <t>Mitcham</t>
  </si>
  <si>
    <t>East Box Hill</t>
  </si>
  <si>
    <t>St Davids</t>
  </si>
  <si>
    <t>Donvale Reserve</t>
  </si>
  <si>
    <t>Vermont</t>
  </si>
  <si>
    <t>BHCCCC 3RD XI</t>
  </si>
  <si>
    <t>Burwood District</t>
  </si>
  <si>
    <t>Glen Waverley Hawks</t>
  </si>
  <si>
    <t>Vermont South</t>
  </si>
  <si>
    <t>Eley Park</t>
  </si>
  <si>
    <t>Elgar Park North East</t>
  </si>
  <si>
    <t>Koonung Heights</t>
  </si>
  <si>
    <t>Blackburn</t>
  </si>
  <si>
    <t>Park Orchards</t>
  </si>
  <si>
    <t>Forest Hill</t>
  </si>
  <si>
    <t>Surrey Park</t>
  </si>
  <si>
    <t>Heatherdale</t>
  </si>
  <si>
    <t>Yarraleen</t>
  </si>
  <si>
    <t>Blackburn South</t>
  </si>
  <si>
    <t>Bulleen Templestowe</t>
  </si>
  <si>
    <t>Blackburn North</t>
  </si>
  <si>
    <t>Box Hill North</t>
  </si>
  <si>
    <t>All Matches; All Grades; Box Hill Church of Christ/Elgar Park Cricket Club</t>
  </si>
  <si>
    <t>Runs</t>
  </si>
  <si>
    <t>Templestowe Reserve</t>
  </si>
  <si>
    <t>Lyndon Reserve</t>
  </si>
  <si>
    <t>TOP INNINGS SCORES</t>
  </si>
  <si>
    <t>LOWEST COMPLETED INNINGS SCORES</t>
  </si>
  <si>
    <t>MATCH SUMMARY BY OPPOSITION</t>
  </si>
  <si>
    <t>Plyd</t>
  </si>
  <si>
    <t>Wo/r</t>
  </si>
  <si>
    <t>W1st</t>
  </si>
  <si>
    <t>Draw</t>
  </si>
  <si>
    <t>Tie</t>
  </si>
  <si>
    <t>L1st</t>
  </si>
  <si>
    <t>Lo/r</t>
  </si>
  <si>
    <t>NR</t>
  </si>
  <si>
    <t>Win%</t>
  </si>
  <si>
    <t>RunsF</t>
  </si>
  <si>
    <t>RunsA</t>
  </si>
  <si>
    <t>WkLost</t>
  </si>
  <si>
    <t>WkTake</t>
  </si>
  <si>
    <t>OvFace</t>
  </si>
  <si>
    <t>OvBowl</t>
  </si>
  <si>
    <t xml:space="preserve"> Blackburn</t>
  </si>
  <si>
    <t xml:space="preserve"> Blackburn North</t>
  </si>
  <si>
    <t xml:space="preserve"> Blackburn South</t>
  </si>
  <si>
    <t xml:space="preserve"> Box Hill North</t>
  </si>
  <si>
    <t xml:space="preserve"> Burwood District</t>
  </si>
  <si>
    <t xml:space="preserve"> Deakin</t>
  </si>
  <si>
    <t xml:space="preserve"> East Box Hill</t>
  </si>
  <si>
    <t xml:space="preserve"> Eley Park</t>
  </si>
  <si>
    <t xml:space="preserve"> Forest Hill</t>
  </si>
  <si>
    <t xml:space="preserve"> Heatherdale</t>
  </si>
  <si>
    <t xml:space="preserve"> Kerrimuir United</t>
  </si>
  <si>
    <t xml:space="preserve"> Koonung Heights</t>
  </si>
  <si>
    <t xml:space="preserve"> Mitcham</t>
  </si>
  <si>
    <t xml:space="preserve"> Park Orchards</t>
  </si>
  <si>
    <t xml:space="preserve"> St Davids</t>
  </si>
  <si>
    <t xml:space="preserve"> Templestowe</t>
  </si>
  <si>
    <t xml:space="preserve"> Vermont</t>
  </si>
  <si>
    <t xml:space="preserve"> Vermont South</t>
  </si>
  <si>
    <t xml:space="preserve"> Waverley</t>
  </si>
  <si>
    <t xml:space="preserve"> Wheelers Hill</t>
  </si>
  <si>
    <t xml:space="preserve"> Yarraleen</t>
  </si>
  <si>
    <t xml:space="preserve"> BHCCCC 3RD XI</t>
  </si>
  <si>
    <t>MATCH SUMMARY BY TOTAL</t>
  </si>
  <si>
    <t>Elgar Pk 2ND XI</t>
  </si>
  <si>
    <t>302-6 Closed</t>
  </si>
  <si>
    <t>Elgar Pk 3RD XI</t>
  </si>
  <si>
    <t>Terrara Park</t>
  </si>
  <si>
    <t>296-7 Closed</t>
  </si>
  <si>
    <t>267-10 All Out</t>
  </si>
  <si>
    <t>262-10 All Out</t>
  </si>
  <si>
    <t>255-6 Closed</t>
  </si>
  <si>
    <t>241-8 Closed</t>
  </si>
  <si>
    <t>232-8 Closed</t>
  </si>
  <si>
    <t>Kerrimuir United</t>
  </si>
  <si>
    <t>230-6 Closed</t>
  </si>
  <si>
    <t>225-6 Closed</t>
  </si>
  <si>
    <t>222-9 Closed</t>
  </si>
  <si>
    <t>220-6 Closed</t>
  </si>
  <si>
    <t>218-10 All Out</t>
  </si>
  <si>
    <t>Koonung Reserve</t>
  </si>
  <si>
    <t>217-10 All Out</t>
  </si>
  <si>
    <t>208-7 Closed</t>
  </si>
  <si>
    <t>203-6 Closed</t>
  </si>
  <si>
    <t>202-8 All Out</t>
  </si>
  <si>
    <t>Waverley</t>
  </si>
  <si>
    <t>200-10 All Out</t>
  </si>
  <si>
    <t>Deakin</t>
  </si>
  <si>
    <t>200-9 Closed</t>
  </si>
  <si>
    <t>195-5 Closed</t>
  </si>
  <si>
    <t>Morton Park No 2</t>
  </si>
  <si>
    <t>189-6 Closed</t>
  </si>
  <si>
    <t>188-7 Closed</t>
  </si>
  <si>
    <t>185-10 All Out</t>
  </si>
  <si>
    <t>183-5 Closed</t>
  </si>
  <si>
    <t>182-10 All Out</t>
  </si>
  <si>
    <t>176-10 All Out</t>
  </si>
  <si>
    <t>173-10 All Out</t>
  </si>
  <si>
    <t>169-10 All Out</t>
  </si>
  <si>
    <t>166-5 Closed</t>
  </si>
  <si>
    <t>Ballyshannassy Park</t>
  </si>
  <si>
    <t>165-9 All Out</t>
  </si>
  <si>
    <t>164-0 Closed</t>
  </si>
  <si>
    <t>162-10 All Out</t>
  </si>
  <si>
    <t>Melbourne Super Kings</t>
  </si>
  <si>
    <t>161-5 Closed</t>
  </si>
  <si>
    <t>155-10 All Out</t>
  </si>
  <si>
    <t>Mirrabooka West Oval</t>
  </si>
  <si>
    <t>151-7 Closed</t>
  </si>
  <si>
    <t>150-9 All Out</t>
  </si>
  <si>
    <t>Bennettswood Reserve</t>
  </si>
  <si>
    <t>Wheelers Hill</t>
  </si>
  <si>
    <t>Freeway Reserve</t>
  </si>
  <si>
    <t>/Elgar Park Cricket Club; 1 Day Competition</t>
  </si>
  <si>
    <t>Heatherdale Reserve</t>
  </si>
  <si>
    <t>Rieschiecks Reserve</t>
  </si>
  <si>
    <t>1 Day Competition</t>
  </si>
  <si>
    <t xml:space="preserve"> Elgar Pk 2ND XI</t>
  </si>
  <si>
    <t xml:space="preserve"> Elgar Pk 3RD XI</t>
  </si>
  <si>
    <t xml:space="preserve"> Melbourne Super Kings</t>
  </si>
  <si>
    <t>248-9 Closed</t>
  </si>
  <si>
    <t>Blackburn High School</t>
  </si>
  <si>
    <t>Kingswood College No.2</t>
  </si>
  <si>
    <t>Trinity Grammar No.4</t>
  </si>
  <si>
    <t>208-10 All Out</t>
  </si>
  <si>
    <t>187-8 Closed</t>
  </si>
  <si>
    <t>Balwyn North High School</t>
  </si>
  <si>
    <t>169-8 Closed</t>
  </si>
  <si>
    <t>Vermont Secondary College</t>
  </si>
  <si>
    <t>Elgar Park South East</t>
  </si>
  <si>
    <t>Stradbroke Park</t>
  </si>
  <si>
    <t>162-9 Closed</t>
  </si>
  <si>
    <t>Kingswood College No.1</t>
  </si>
  <si>
    <t>Mulgrave Country Club</t>
  </si>
  <si>
    <t>Wheelers Hill Secondary College</t>
  </si>
  <si>
    <t>153-10 All Out</t>
  </si>
  <si>
    <t>Highvale Secondary College</t>
  </si>
  <si>
    <t>Bulleen Park No.2</t>
  </si>
  <si>
    <t>Templestowe Secondary College</t>
  </si>
  <si>
    <t>Trinity Grammar No.1</t>
  </si>
  <si>
    <t xml:space="preserve"> Bulleen Templestowe</t>
  </si>
  <si>
    <t xml:space="preserve"> Glen Waverley Hawks</t>
  </si>
  <si>
    <t>224-9 Closed</t>
  </si>
  <si>
    <t>Warner Reserve</t>
  </si>
  <si>
    <t>204-6 Closed</t>
  </si>
  <si>
    <t>202-6 Closed</t>
  </si>
  <si>
    <t>178-8 Closed</t>
  </si>
  <si>
    <t>Serpells Primary School</t>
  </si>
  <si>
    <t xml:space="preserve"> Mulgrave Country Club</t>
  </si>
  <si>
    <t>229-7 Closed</t>
  </si>
  <si>
    <t>Lum Reserve West</t>
  </si>
  <si>
    <t>161-10 All Out</t>
  </si>
  <si>
    <t>08-October-2005 to 19-March-2011</t>
  </si>
  <si>
    <t>Lum Reserve East</t>
  </si>
  <si>
    <t>Elgar Park Sth East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</si>
</sst>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26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3" width="10.7109375" style="4" customWidth="1"/>
    <col min="4" max="4" width="21.00390625" style="0" bestFit="1" customWidth="1"/>
    <col min="5" max="5" width="28.7109375" style="0" bestFit="1" customWidth="1"/>
    <col min="6" max="6" width="13.57421875" style="4" bestFit="1" customWidth="1"/>
    <col min="7" max="7" width="7.8515625" style="0" bestFit="1" customWidth="1"/>
  </cols>
  <sheetData>
    <row r="2" spans="1:7" ht="19.5">
      <c r="A2" s="9" t="s">
        <v>32</v>
      </c>
      <c r="B2" s="9"/>
      <c r="C2" s="9"/>
      <c r="D2" s="9"/>
      <c r="E2" s="9"/>
      <c r="F2" s="9"/>
      <c r="G2" s="1"/>
    </row>
    <row r="4" spans="1:7" ht="18">
      <c r="A4" s="8" t="s">
        <v>0</v>
      </c>
      <c r="B4" s="8"/>
      <c r="C4" s="8"/>
      <c r="D4" s="8"/>
      <c r="E4" s="8"/>
      <c r="F4" s="8"/>
      <c r="G4" s="2"/>
    </row>
    <row r="5" spans="1:7" ht="18">
      <c r="A5" s="8" t="s">
        <v>122</v>
      </c>
      <c r="B5" s="8"/>
      <c r="C5" s="8"/>
      <c r="D5" s="8"/>
      <c r="E5" s="8"/>
      <c r="F5" s="8"/>
      <c r="G5" s="2"/>
    </row>
    <row r="7" spans="1:7" ht="15">
      <c r="A7" s="7" t="s">
        <v>161</v>
      </c>
      <c r="B7" s="7"/>
      <c r="C7" s="7"/>
      <c r="D7" s="7"/>
      <c r="E7" s="7"/>
      <c r="F7" s="7"/>
      <c r="G7" s="7"/>
    </row>
    <row r="8" spans="1:3" ht="15">
      <c r="A8" s="3"/>
      <c r="B8" s="3"/>
      <c r="C8" s="3"/>
    </row>
    <row r="9" spans="1:7" ht="12.75">
      <c r="A9" s="4" t="s">
        <v>1</v>
      </c>
      <c r="B9" t="s">
        <v>2</v>
      </c>
      <c r="C9" s="4" t="s">
        <v>3</v>
      </c>
      <c r="D9" t="s">
        <v>4</v>
      </c>
      <c r="E9" t="s">
        <v>5</v>
      </c>
      <c r="F9" s="4" t="s">
        <v>29</v>
      </c>
      <c r="G9" s="4"/>
    </row>
    <row r="10" spans="1:6" ht="12.75">
      <c r="A10" s="4">
        <v>1</v>
      </c>
      <c r="B10" t="s">
        <v>73</v>
      </c>
      <c r="C10" s="5">
        <v>39032</v>
      </c>
      <c r="D10" t="s">
        <v>8</v>
      </c>
      <c r="E10" t="s">
        <v>16</v>
      </c>
      <c r="F10" t="s">
        <v>74</v>
      </c>
    </row>
    <row r="11" spans="1:6" ht="12.75">
      <c r="A11" s="4">
        <v>2</v>
      </c>
      <c r="B11" t="s">
        <v>75</v>
      </c>
      <c r="C11" s="5">
        <v>39410</v>
      </c>
      <c r="D11" t="s">
        <v>14</v>
      </c>
      <c r="E11" t="s">
        <v>76</v>
      </c>
      <c r="F11" t="s">
        <v>77</v>
      </c>
    </row>
    <row r="12" spans="1:6" ht="12.75">
      <c r="A12" s="4">
        <v>3</v>
      </c>
      <c r="B12" t="s">
        <v>73</v>
      </c>
      <c r="C12" s="5">
        <v>39067</v>
      </c>
      <c r="D12" t="s">
        <v>23</v>
      </c>
      <c r="E12" t="s">
        <v>16</v>
      </c>
      <c r="F12" t="s">
        <v>78</v>
      </c>
    </row>
    <row r="13" spans="1:6" ht="12.75">
      <c r="A13" s="4">
        <v>4</v>
      </c>
      <c r="B13" t="s">
        <v>73</v>
      </c>
      <c r="C13" s="5">
        <v>39011</v>
      </c>
      <c r="D13" t="s">
        <v>19</v>
      </c>
      <c r="E13" t="s">
        <v>16</v>
      </c>
      <c r="F13" t="s">
        <v>79</v>
      </c>
    </row>
    <row r="14" spans="1:6" ht="12.75">
      <c r="A14" s="4">
        <v>5</v>
      </c>
      <c r="B14" t="s">
        <v>11</v>
      </c>
      <c r="C14" s="5">
        <v>38661</v>
      </c>
      <c r="D14" t="s">
        <v>23</v>
      </c>
      <c r="E14" t="s">
        <v>16</v>
      </c>
      <c r="F14" t="s">
        <v>80</v>
      </c>
    </row>
    <row r="15" spans="1:6" ht="12.75">
      <c r="A15" s="4">
        <v>6</v>
      </c>
      <c r="B15" t="s">
        <v>73</v>
      </c>
      <c r="C15" s="5">
        <v>40110</v>
      </c>
      <c r="D15" t="s">
        <v>19</v>
      </c>
      <c r="E15" t="s">
        <v>21</v>
      </c>
      <c r="F15" t="s">
        <v>129</v>
      </c>
    </row>
    <row r="16" spans="1:6" ht="12.75">
      <c r="A16" s="4">
        <v>7</v>
      </c>
      <c r="B16" t="s">
        <v>11</v>
      </c>
      <c r="C16" s="5">
        <v>38654</v>
      </c>
      <c r="D16" t="s">
        <v>24</v>
      </c>
      <c r="E16" t="s">
        <v>16</v>
      </c>
      <c r="F16" t="s">
        <v>81</v>
      </c>
    </row>
    <row r="17" spans="1:6" ht="12.75">
      <c r="A17" s="4">
        <v>8</v>
      </c>
      <c r="B17" t="s">
        <v>75</v>
      </c>
      <c r="C17" s="5">
        <v>39480</v>
      </c>
      <c r="D17" t="s">
        <v>7</v>
      </c>
      <c r="E17" t="s">
        <v>21</v>
      </c>
      <c r="F17" t="s">
        <v>82</v>
      </c>
    </row>
    <row r="18" spans="1:6" ht="12.75">
      <c r="A18" s="4">
        <v>9</v>
      </c>
      <c r="B18" t="s">
        <v>73</v>
      </c>
      <c r="C18" s="5">
        <v>40103</v>
      </c>
      <c r="D18" t="s">
        <v>120</v>
      </c>
      <c r="E18" t="s">
        <v>21</v>
      </c>
      <c r="F18" t="s">
        <v>82</v>
      </c>
    </row>
    <row r="19" spans="1:6" ht="12.75">
      <c r="A19" s="4">
        <v>10</v>
      </c>
      <c r="B19" t="s">
        <v>75</v>
      </c>
      <c r="C19" s="5">
        <v>39018</v>
      </c>
      <c r="D19" t="s">
        <v>83</v>
      </c>
      <c r="E19" t="s">
        <v>130</v>
      </c>
      <c r="F19" t="s">
        <v>84</v>
      </c>
    </row>
    <row r="20" spans="1:6" ht="12.75">
      <c r="A20" s="4">
        <v>11</v>
      </c>
      <c r="B20" t="s">
        <v>73</v>
      </c>
      <c r="C20" s="5">
        <v>40460</v>
      </c>
      <c r="D20" t="s">
        <v>6</v>
      </c>
      <c r="E20" t="s">
        <v>21</v>
      </c>
      <c r="F20" t="s">
        <v>158</v>
      </c>
    </row>
    <row r="21" spans="1:6" ht="12.75">
      <c r="A21" s="4">
        <v>12</v>
      </c>
      <c r="B21" t="s">
        <v>75</v>
      </c>
      <c r="C21" s="5">
        <v>39466</v>
      </c>
      <c r="D21" t="s">
        <v>26</v>
      </c>
      <c r="E21" t="s">
        <v>131</v>
      </c>
      <c r="F21" t="s">
        <v>85</v>
      </c>
    </row>
    <row r="22" spans="1:6" ht="12.75">
      <c r="A22" s="4">
        <v>13</v>
      </c>
      <c r="B22" t="s">
        <v>73</v>
      </c>
      <c r="C22" s="5">
        <v>40236</v>
      </c>
      <c r="D22" t="s">
        <v>12</v>
      </c>
      <c r="E22" t="s">
        <v>21</v>
      </c>
      <c r="F22" t="s">
        <v>151</v>
      </c>
    </row>
    <row r="23" spans="1:6" ht="12.75">
      <c r="A23" s="4">
        <v>14</v>
      </c>
      <c r="B23" t="s">
        <v>75</v>
      </c>
      <c r="C23" s="5">
        <v>39732</v>
      </c>
      <c r="D23" t="s">
        <v>7</v>
      </c>
      <c r="E23" t="s">
        <v>132</v>
      </c>
      <c r="F23" t="s">
        <v>86</v>
      </c>
    </row>
    <row r="24" spans="1:6" ht="12.75">
      <c r="A24" s="4">
        <v>15</v>
      </c>
      <c r="B24" t="s">
        <v>75</v>
      </c>
      <c r="C24" s="5">
        <v>39130</v>
      </c>
      <c r="D24" t="s">
        <v>17</v>
      </c>
      <c r="E24" t="s">
        <v>130</v>
      </c>
      <c r="F24" t="s">
        <v>87</v>
      </c>
    </row>
    <row r="25" spans="1:6" ht="12.75">
      <c r="A25" s="4">
        <v>16</v>
      </c>
      <c r="B25" t="s">
        <v>11</v>
      </c>
      <c r="C25" s="5">
        <v>38738</v>
      </c>
      <c r="D25" t="s">
        <v>83</v>
      </c>
      <c r="E25" t="s">
        <v>16</v>
      </c>
      <c r="F25" t="s">
        <v>88</v>
      </c>
    </row>
    <row r="26" spans="1:6" ht="12.75">
      <c r="A26" s="4">
        <v>17</v>
      </c>
      <c r="B26" t="s">
        <v>11</v>
      </c>
      <c r="C26" s="5">
        <v>38703</v>
      </c>
      <c r="D26" t="s">
        <v>26</v>
      </c>
      <c r="E26" t="s">
        <v>89</v>
      </c>
      <c r="F26" t="s">
        <v>90</v>
      </c>
    </row>
    <row r="27" spans="1:6" ht="12.75">
      <c r="A27" s="4">
        <v>18</v>
      </c>
      <c r="B27" t="s">
        <v>73</v>
      </c>
      <c r="C27" s="5">
        <v>40145</v>
      </c>
      <c r="D27" t="s">
        <v>12</v>
      </c>
      <c r="E27" t="s">
        <v>21</v>
      </c>
      <c r="F27" t="s">
        <v>133</v>
      </c>
    </row>
    <row r="28" spans="1:6" ht="12.75">
      <c r="A28" s="4">
        <v>19</v>
      </c>
      <c r="B28" t="s">
        <v>11</v>
      </c>
      <c r="C28" s="5">
        <v>38780</v>
      </c>
      <c r="D28" t="s">
        <v>10</v>
      </c>
      <c r="E28" t="s">
        <v>16</v>
      </c>
      <c r="F28" t="s">
        <v>91</v>
      </c>
    </row>
    <row r="29" spans="1:6" ht="12.75">
      <c r="A29" s="4">
        <v>20</v>
      </c>
      <c r="B29" t="s">
        <v>73</v>
      </c>
      <c r="C29" s="5">
        <v>40215</v>
      </c>
      <c r="D29" t="s">
        <v>12</v>
      </c>
      <c r="E29" t="s">
        <v>152</v>
      </c>
      <c r="F29" t="s">
        <v>153</v>
      </c>
    </row>
    <row r="30" spans="1:6" ht="12.75">
      <c r="A30" s="4">
        <v>21</v>
      </c>
      <c r="B30" t="s">
        <v>75</v>
      </c>
      <c r="C30" s="5">
        <v>39872</v>
      </c>
      <c r="D30" t="s">
        <v>7</v>
      </c>
      <c r="E30" t="s">
        <v>132</v>
      </c>
      <c r="F30" t="s">
        <v>92</v>
      </c>
    </row>
    <row r="31" spans="1:6" ht="12.75">
      <c r="A31" s="4">
        <v>22</v>
      </c>
      <c r="B31" t="s">
        <v>73</v>
      </c>
      <c r="C31" s="5">
        <v>39137</v>
      </c>
      <c r="D31" t="s">
        <v>18</v>
      </c>
      <c r="E31" t="s">
        <v>16</v>
      </c>
      <c r="F31" t="s">
        <v>93</v>
      </c>
    </row>
    <row r="32" spans="1:6" ht="12.75">
      <c r="A32" s="4">
        <v>23</v>
      </c>
      <c r="B32" t="s">
        <v>73</v>
      </c>
      <c r="C32" s="5">
        <v>40194</v>
      </c>
      <c r="D32" t="s">
        <v>96</v>
      </c>
      <c r="E32" t="s">
        <v>21</v>
      </c>
      <c r="F32" t="s">
        <v>154</v>
      </c>
    </row>
    <row r="33" spans="1:6" ht="12.75">
      <c r="A33" s="4">
        <v>24</v>
      </c>
      <c r="B33" t="s">
        <v>73</v>
      </c>
      <c r="C33" s="5">
        <v>39040</v>
      </c>
      <c r="D33" t="s">
        <v>94</v>
      </c>
      <c r="E33" t="s">
        <v>159</v>
      </c>
      <c r="F33" t="s">
        <v>95</v>
      </c>
    </row>
    <row r="34" spans="1:6" ht="12.75">
      <c r="A34" s="4">
        <v>25</v>
      </c>
      <c r="B34" t="s">
        <v>75</v>
      </c>
      <c r="C34" s="5">
        <v>39375</v>
      </c>
      <c r="D34" t="s">
        <v>96</v>
      </c>
      <c r="E34" t="s">
        <v>21</v>
      </c>
      <c r="F34" t="s">
        <v>97</v>
      </c>
    </row>
    <row r="35" spans="1:6" ht="12.75">
      <c r="A35" s="4">
        <v>26</v>
      </c>
      <c r="B35" t="s">
        <v>11</v>
      </c>
      <c r="C35" s="5">
        <v>38689</v>
      </c>
      <c r="D35" t="s">
        <v>26</v>
      </c>
      <c r="E35" t="s">
        <v>16</v>
      </c>
      <c r="F35" t="s">
        <v>98</v>
      </c>
    </row>
    <row r="36" spans="1:6" ht="12.75">
      <c r="A36" s="4">
        <v>27</v>
      </c>
      <c r="B36" t="s">
        <v>11</v>
      </c>
      <c r="C36" s="5">
        <v>38787</v>
      </c>
      <c r="D36" t="s">
        <v>18</v>
      </c>
      <c r="E36" t="s">
        <v>99</v>
      </c>
      <c r="F36" t="s">
        <v>100</v>
      </c>
    </row>
    <row r="37" spans="1:6" ht="12.75">
      <c r="A37" s="4">
        <v>28</v>
      </c>
      <c r="B37" t="s">
        <v>73</v>
      </c>
      <c r="C37" s="5">
        <v>39004</v>
      </c>
      <c r="D37" t="s">
        <v>14</v>
      </c>
      <c r="E37" t="s">
        <v>76</v>
      </c>
      <c r="F37" t="s">
        <v>101</v>
      </c>
    </row>
    <row r="38" spans="1:6" ht="12.75">
      <c r="A38" s="4">
        <v>29</v>
      </c>
      <c r="B38" t="s">
        <v>73</v>
      </c>
      <c r="C38" s="5">
        <v>40152</v>
      </c>
      <c r="D38" t="s">
        <v>120</v>
      </c>
      <c r="E38" t="s">
        <v>21</v>
      </c>
      <c r="F38" t="s">
        <v>134</v>
      </c>
    </row>
    <row r="39" spans="1:6" ht="12.75">
      <c r="A39" s="4">
        <v>30</v>
      </c>
      <c r="B39" t="s">
        <v>73</v>
      </c>
      <c r="C39" s="5">
        <v>39046</v>
      </c>
      <c r="D39" t="s">
        <v>8</v>
      </c>
      <c r="E39" t="s">
        <v>9</v>
      </c>
      <c r="F39" t="s">
        <v>102</v>
      </c>
    </row>
    <row r="40" spans="1:6" ht="12.75">
      <c r="A40" s="4">
        <v>31</v>
      </c>
      <c r="B40" t="s">
        <v>73</v>
      </c>
      <c r="C40" s="5">
        <v>39102</v>
      </c>
      <c r="D40" t="s">
        <v>6</v>
      </c>
      <c r="E40" t="s">
        <v>16</v>
      </c>
      <c r="F40" t="s">
        <v>103</v>
      </c>
    </row>
    <row r="41" spans="1:6" ht="12.75">
      <c r="A41" s="4">
        <v>32</v>
      </c>
      <c r="B41" t="s">
        <v>75</v>
      </c>
      <c r="C41" s="5">
        <v>39396</v>
      </c>
      <c r="D41" t="s">
        <v>14</v>
      </c>
      <c r="E41" t="s">
        <v>21</v>
      </c>
      <c r="F41" t="s">
        <v>104</v>
      </c>
    </row>
    <row r="42" spans="1:6" ht="12.75">
      <c r="A42" s="4">
        <v>33</v>
      </c>
      <c r="B42" t="s">
        <v>73</v>
      </c>
      <c r="C42" s="5">
        <v>40222</v>
      </c>
      <c r="D42" t="s">
        <v>120</v>
      </c>
      <c r="E42" t="s">
        <v>121</v>
      </c>
      <c r="F42" t="s">
        <v>155</v>
      </c>
    </row>
    <row r="43" spans="1:6" ht="12.75">
      <c r="A43" s="4">
        <v>34</v>
      </c>
      <c r="B43" t="s">
        <v>11</v>
      </c>
      <c r="C43" s="5">
        <v>38752</v>
      </c>
      <c r="D43" t="s">
        <v>7</v>
      </c>
      <c r="E43" t="s">
        <v>131</v>
      </c>
      <c r="F43" t="s">
        <v>105</v>
      </c>
    </row>
    <row r="44" spans="1:6" ht="12.75">
      <c r="A44" s="4">
        <v>35</v>
      </c>
      <c r="B44" t="s">
        <v>73</v>
      </c>
      <c r="C44" s="5">
        <v>39018</v>
      </c>
      <c r="D44" t="s">
        <v>13</v>
      </c>
      <c r="E44" t="s">
        <v>16</v>
      </c>
      <c r="F44" t="s">
        <v>106</v>
      </c>
    </row>
    <row r="45" spans="1:6" ht="12.75">
      <c r="A45" s="4">
        <v>36</v>
      </c>
      <c r="B45" t="s">
        <v>75</v>
      </c>
      <c r="C45" s="5">
        <v>39060</v>
      </c>
      <c r="D45" t="s">
        <v>96</v>
      </c>
      <c r="E45" t="s">
        <v>16</v>
      </c>
      <c r="F45" t="s">
        <v>107</v>
      </c>
    </row>
    <row r="46" spans="1:6" ht="12.75">
      <c r="A46" s="4">
        <v>37</v>
      </c>
      <c r="B46" t="s">
        <v>75</v>
      </c>
      <c r="C46" s="5">
        <v>39417</v>
      </c>
      <c r="D46" t="s">
        <v>17</v>
      </c>
      <c r="E46" t="s">
        <v>135</v>
      </c>
      <c r="F46" t="s">
        <v>107</v>
      </c>
    </row>
    <row r="47" spans="1:6" ht="12.75">
      <c r="A47" s="4">
        <v>38</v>
      </c>
      <c r="B47" t="s">
        <v>73</v>
      </c>
      <c r="C47" s="5">
        <v>40159</v>
      </c>
      <c r="D47" t="s">
        <v>24</v>
      </c>
      <c r="E47" t="s">
        <v>116</v>
      </c>
      <c r="F47" t="s">
        <v>136</v>
      </c>
    </row>
    <row r="48" spans="1:6" ht="12.75">
      <c r="A48" s="4">
        <v>39</v>
      </c>
      <c r="B48" t="s">
        <v>75</v>
      </c>
      <c r="C48" s="5">
        <v>39424</v>
      </c>
      <c r="D48" t="s">
        <v>20</v>
      </c>
      <c r="E48" t="s">
        <v>137</v>
      </c>
      <c r="F48" t="s">
        <v>108</v>
      </c>
    </row>
    <row r="49" spans="1:6" ht="12.75">
      <c r="A49" s="4">
        <v>40</v>
      </c>
      <c r="B49" t="s">
        <v>75</v>
      </c>
      <c r="C49" s="5">
        <v>39046</v>
      </c>
      <c r="D49" t="s">
        <v>15</v>
      </c>
      <c r="E49" t="s">
        <v>109</v>
      </c>
      <c r="F49" t="s">
        <v>110</v>
      </c>
    </row>
    <row r="50" spans="1:6" ht="12.75">
      <c r="A50" s="4">
        <v>41</v>
      </c>
      <c r="B50" t="s">
        <v>11</v>
      </c>
      <c r="C50" s="5">
        <v>38773</v>
      </c>
      <c r="D50" t="s">
        <v>18</v>
      </c>
      <c r="E50" t="s">
        <v>16</v>
      </c>
      <c r="F50" t="s">
        <v>111</v>
      </c>
    </row>
    <row r="51" spans="1:6" ht="12.75">
      <c r="A51" s="4">
        <v>42</v>
      </c>
      <c r="B51" t="s">
        <v>75</v>
      </c>
      <c r="C51" s="5">
        <v>39389</v>
      </c>
      <c r="D51" t="s">
        <v>83</v>
      </c>
      <c r="E51" t="s">
        <v>21</v>
      </c>
      <c r="F51" t="s">
        <v>112</v>
      </c>
    </row>
    <row r="52" spans="1:6" ht="12.75">
      <c r="A52" s="4">
        <v>43</v>
      </c>
      <c r="B52" t="s">
        <v>75</v>
      </c>
      <c r="C52" s="5">
        <v>39859</v>
      </c>
      <c r="D52" t="s">
        <v>113</v>
      </c>
      <c r="E52" t="s">
        <v>138</v>
      </c>
      <c r="F52" t="s">
        <v>112</v>
      </c>
    </row>
    <row r="53" spans="1:6" ht="12.75">
      <c r="A53" s="4">
        <v>44</v>
      </c>
      <c r="B53" t="s">
        <v>73</v>
      </c>
      <c r="C53" s="5">
        <v>40138</v>
      </c>
      <c r="D53" t="s">
        <v>17</v>
      </c>
      <c r="E53" t="s">
        <v>139</v>
      </c>
      <c r="F53" t="s">
        <v>140</v>
      </c>
    </row>
    <row r="54" spans="1:6" ht="12.75">
      <c r="A54" s="4">
        <v>45</v>
      </c>
      <c r="B54" t="s">
        <v>73</v>
      </c>
      <c r="C54" s="5">
        <v>39144</v>
      </c>
      <c r="D54" t="s">
        <v>12</v>
      </c>
      <c r="E54" t="s">
        <v>16</v>
      </c>
      <c r="F54" t="s">
        <v>114</v>
      </c>
    </row>
    <row r="55" spans="1:6" ht="12.75">
      <c r="A55" s="4">
        <v>46</v>
      </c>
      <c r="B55" t="s">
        <v>73</v>
      </c>
      <c r="C55" s="5">
        <v>40572</v>
      </c>
      <c r="D55" t="s">
        <v>6</v>
      </c>
      <c r="E55" t="s">
        <v>21</v>
      </c>
      <c r="F55" t="s">
        <v>160</v>
      </c>
    </row>
    <row r="56" spans="1:6" ht="12.75">
      <c r="A56" s="4">
        <v>47</v>
      </c>
      <c r="B56" t="s">
        <v>75</v>
      </c>
      <c r="C56" s="5">
        <v>39403</v>
      </c>
      <c r="D56" t="s">
        <v>83</v>
      </c>
      <c r="E56" t="s">
        <v>141</v>
      </c>
      <c r="F56" t="s">
        <v>115</v>
      </c>
    </row>
    <row r="57" spans="1:6" ht="12.75">
      <c r="A57" s="4">
        <v>48</v>
      </c>
      <c r="B57" t="s">
        <v>73</v>
      </c>
      <c r="C57" s="5">
        <v>40096</v>
      </c>
      <c r="D57" t="s">
        <v>142</v>
      </c>
      <c r="E57" t="s">
        <v>143</v>
      </c>
      <c r="F57" t="s">
        <v>144</v>
      </c>
    </row>
    <row r="58" spans="1:6" ht="12.75">
      <c r="A58" s="4">
        <v>49</v>
      </c>
      <c r="B58" t="s">
        <v>11</v>
      </c>
      <c r="C58" s="5">
        <v>38766</v>
      </c>
      <c r="D58" t="s">
        <v>24</v>
      </c>
      <c r="E58" t="s">
        <v>116</v>
      </c>
      <c r="F58" t="s">
        <v>117</v>
      </c>
    </row>
    <row r="59" spans="1:6" ht="12.75">
      <c r="A59" s="4">
        <v>50</v>
      </c>
      <c r="B59" t="s">
        <v>75</v>
      </c>
      <c r="C59" s="5">
        <v>39382</v>
      </c>
      <c r="D59" t="s">
        <v>15</v>
      </c>
      <c r="E59" t="s">
        <v>21</v>
      </c>
      <c r="F59" t="s">
        <v>118</v>
      </c>
    </row>
  </sheetData>
  <sheetProtection/>
  <mergeCells count="4">
    <mergeCell ref="A7:G7"/>
    <mergeCell ref="A5:F5"/>
    <mergeCell ref="A4:F4"/>
    <mergeCell ref="A2:F2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3" width="10.7109375" style="4" customWidth="1"/>
    <col min="4" max="4" width="21.00390625" style="0" bestFit="1" customWidth="1"/>
    <col min="5" max="5" width="28.7109375" style="0" bestFit="1" customWidth="1"/>
    <col min="6" max="6" width="13.57421875" style="4" bestFit="1" customWidth="1"/>
  </cols>
  <sheetData>
    <row r="2" spans="1:6" ht="19.5">
      <c r="A2" s="9" t="s">
        <v>33</v>
      </c>
      <c r="B2" s="9"/>
      <c r="C2" s="9"/>
      <c r="D2" s="9"/>
      <c r="E2" s="9"/>
      <c r="F2" s="9"/>
    </row>
    <row r="4" spans="1:6" ht="18">
      <c r="A4" s="8" t="s">
        <v>0</v>
      </c>
      <c r="B4" s="8"/>
      <c r="C4" s="8"/>
      <c r="D4" s="8"/>
      <c r="E4" s="8"/>
      <c r="F4" s="8"/>
    </row>
    <row r="5" spans="1:6" ht="18">
      <c r="A5" s="8" t="s">
        <v>122</v>
      </c>
      <c r="B5" s="8"/>
      <c r="C5" s="8"/>
      <c r="D5" s="8"/>
      <c r="E5" s="8"/>
      <c r="F5" s="8"/>
    </row>
    <row r="7" spans="1:6" ht="15">
      <c r="A7" s="7" t="s">
        <v>161</v>
      </c>
      <c r="B7" s="7"/>
      <c r="C7" s="7"/>
      <c r="D7" s="7"/>
      <c r="E7" s="7"/>
      <c r="F7" s="7"/>
    </row>
    <row r="8" spans="1:3" ht="15">
      <c r="A8" s="3"/>
      <c r="B8" s="3"/>
      <c r="C8" s="3"/>
    </row>
    <row r="9" spans="1:6" ht="12.75">
      <c r="A9" s="4" t="s">
        <v>1</v>
      </c>
      <c r="B9" t="s">
        <v>2</v>
      </c>
      <c r="C9" s="4" t="s">
        <v>3</v>
      </c>
      <c r="D9" t="s">
        <v>4</v>
      </c>
      <c r="E9" t="s">
        <v>5</v>
      </c>
      <c r="F9" s="4" t="s">
        <v>29</v>
      </c>
    </row>
    <row r="10" spans="1:6" ht="12.75">
      <c r="A10" s="4">
        <v>1</v>
      </c>
      <c r="B10" t="s">
        <v>73</v>
      </c>
      <c r="C10" s="5">
        <v>40488</v>
      </c>
      <c r="D10" t="s">
        <v>83</v>
      </c>
      <c r="E10" t="s">
        <v>141</v>
      </c>
      <c r="F10" t="str">
        <f>"67-10"</f>
        <v>67-10</v>
      </c>
    </row>
    <row r="11" spans="1:6" ht="12.75">
      <c r="A11" s="4">
        <v>2</v>
      </c>
      <c r="B11" t="s">
        <v>73</v>
      </c>
      <c r="C11" s="5">
        <v>40558</v>
      </c>
      <c r="D11" t="s">
        <v>96</v>
      </c>
      <c r="E11" t="s">
        <v>21</v>
      </c>
      <c r="F11" t="str">
        <f>"68-10"</f>
        <v>68-10</v>
      </c>
    </row>
    <row r="12" spans="1:6" ht="12.75">
      <c r="A12" s="4">
        <v>3</v>
      </c>
      <c r="B12" t="s">
        <v>73</v>
      </c>
      <c r="C12" s="5">
        <v>40502</v>
      </c>
      <c r="D12" t="s">
        <v>94</v>
      </c>
      <c r="E12" t="s">
        <v>21</v>
      </c>
      <c r="F12" t="str">
        <f>"69-10"</f>
        <v>69-10</v>
      </c>
    </row>
    <row r="13" spans="1:6" ht="12.75">
      <c r="A13" s="4">
        <v>4</v>
      </c>
      <c r="B13" t="s">
        <v>73</v>
      </c>
      <c r="C13" s="5">
        <v>39025</v>
      </c>
      <c r="D13" t="s">
        <v>94</v>
      </c>
      <c r="E13" t="s">
        <v>16</v>
      </c>
      <c r="F13" t="str">
        <f>"71-10"</f>
        <v>71-10</v>
      </c>
    </row>
    <row r="14" spans="1:6" ht="12.75">
      <c r="A14" s="4">
        <v>5</v>
      </c>
      <c r="B14" t="s">
        <v>11</v>
      </c>
      <c r="C14" s="5">
        <v>38696</v>
      </c>
      <c r="D14" t="s">
        <v>10</v>
      </c>
      <c r="E14" t="s">
        <v>137</v>
      </c>
      <c r="F14" t="str">
        <f>"80-9"</f>
        <v>80-9</v>
      </c>
    </row>
    <row r="15" spans="1:6" ht="12.75">
      <c r="A15" s="4">
        <v>6</v>
      </c>
      <c r="B15" t="s">
        <v>75</v>
      </c>
      <c r="C15" s="5">
        <v>39067</v>
      </c>
      <c r="D15" t="s">
        <v>23</v>
      </c>
      <c r="E15" t="s">
        <v>146</v>
      </c>
      <c r="F15" t="str">
        <f>"84-8"</f>
        <v>84-8</v>
      </c>
    </row>
    <row r="16" spans="1:6" ht="12.75">
      <c r="A16" s="4">
        <v>7</v>
      </c>
      <c r="B16" t="s">
        <v>75</v>
      </c>
      <c r="C16" s="5">
        <v>39116</v>
      </c>
      <c r="D16" t="s">
        <v>94</v>
      </c>
      <c r="E16" t="s">
        <v>162</v>
      </c>
      <c r="F16" t="str">
        <f>"85-10"</f>
        <v>85-10</v>
      </c>
    </row>
    <row r="17" spans="1:6" ht="12.75">
      <c r="A17" s="4">
        <v>8</v>
      </c>
      <c r="B17" t="s">
        <v>75</v>
      </c>
      <c r="C17" s="5">
        <v>39781</v>
      </c>
      <c r="D17" t="s">
        <v>113</v>
      </c>
      <c r="E17" t="s">
        <v>147</v>
      </c>
      <c r="F17" t="str">
        <f>"87-9"</f>
        <v>87-9</v>
      </c>
    </row>
    <row r="18" spans="1:6" ht="12.75">
      <c r="A18" s="4">
        <v>9</v>
      </c>
      <c r="B18" t="s">
        <v>75</v>
      </c>
      <c r="C18" s="5">
        <v>39844</v>
      </c>
      <c r="D18" t="s">
        <v>24</v>
      </c>
      <c r="E18" t="s">
        <v>116</v>
      </c>
      <c r="F18" t="str">
        <f>"91-8"</f>
        <v>91-8</v>
      </c>
    </row>
    <row r="19" spans="1:6" ht="12.75">
      <c r="A19" s="4">
        <v>10</v>
      </c>
      <c r="B19" t="s">
        <v>73</v>
      </c>
      <c r="C19" s="5">
        <v>40600</v>
      </c>
      <c r="D19" t="s">
        <v>94</v>
      </c>
      <c r="E19" t="s">
        <v>159</v>
      </c>
      <c r="F19" t="str">
        <f>"92-10"</f>
        <v>92-10</v>
      </c>
    </row>
    <row r="20" spans="1:6" ht="12.75">
      <c r="A20" s="4">
        <v>11</v>
      </c>
      <c r="B20" t="s">
        <v>75</v>
      </c>
      <c r="C20" s="5">
        <v>39144</v>
      </c>
      <c r="D20" t="s">
        <v>17</v>
      </c>
      <c r="E20" t="s">
        <v>148</v>
      </c>
      <c r="F20" t="str">
        <f>"97-10"</f>
        <v>97-10</v>
      </c>
    </row>
    <row r="21" spans="1:6" ht="12.75">
      <c r="A21" s="4">
        <v>12</v>
      </c>
      <c r="B21" t="s">
        <v>75</v>
      </c>
      <c r="C21" s="5">
        <v>39039</v>
      </c>
      <c r="D21" t="s">
        <v>96</v>
      </c>
      <c r="E21" t="s">
        <v>119</v>
      </c>
      <c r="F21" t="str">
        <f>"101-10"</f>
        <v>101-10</v>
      </c>
    </row>
    <row r="22" spans="1:6" ht="12.75">
      <c r="A22" s="4">
        <v>13</v>
      </c>
      <c r="B22" t="s">
        <v>73</v>
      </c>
      <c r="C22" s="5">
        <v>39116</v>
      </c>
      <c r="D22" t="s">
        <v>22</v>
      </c>
      <c r="E22" t="s">
        <v>123</v>
      </c>
      <c r="F22" t="str">
        <f>"101-10"</f>
        <v>101-10</v>
      </c>
    </row>
    <row r="23" spans="1:6" ht="12.75">
      <c r="A23" s="4">
        <v>14</v>
      </c>
      <c r="B23" t="s">
        <v>73</v>
      </c>
      <c r="C23" s="5">
        <v>40586</v>
      </c>
      <c r="D23" t="s">
        <v>113</v>
      </c>
      <c r="E23" t="s">
        <v>162</v>
      </c>
      <c r="F23" t="str">
        <f>"104-10"</f>
        <v>104-10</v>
      </c>
    </row>
    <row r="24" spans="1:6" ht="12.75">
      <c r="A24" s="4">
        <v>15</v>
      </c>
      <c r="B24" t="s">
        <v>11</v>
      </c>
      <c r="C24" s="5">
        <v>38682</v>
      </c>
      <c r="D24" t="s">
        <v>12</v>
      </c>
      <c r="E24" t="s">
        <v>16</v>
      </c>
      <c r="F24" t="str">
        <f>"105-9"</f>
        <v>105-9</v>
      </c>
    </row>
    <row r="25" spans="1:6" ht="12.75">
      <c r="A25" s="4">
        <v>16</v>
      </c>
      <c r="B25" t="s">
        <v>73</v>
      </c>
      <c r="C25" s="5">
        <v>40593</v>
      </c>
      <c r="D25" t="s">
        <v>96</v>
      </c>
      <c r="E25" t="s">
        <v>119</v>
      </c>
      <c r="F25" t="str">
        <f>"107-10"</f>
        <v>107-10</v>
      </c>
    </row>
    <row r="26" spans="1:6" ht="12.75">
      <c r="A26" s="4">
        <v>17</v>
      </c>
      <c r="B26" t="s">
        <v>75</v>
      </c>
      <c r="C26" s="5">
        <v>39494</v>
      </c>
      <c r="D26" t="s">
        <v>25</v>
      </c>
      <c r="E26" t="s">
        <v>124</v>
      </c>
      <c r="F26" t="str">
        <f>"109-10"</f>
        <v>109-10</v>
      </c>
    </row>
    <row r="27" spans="1:6" ht="12.75">
      <c r="A27" s="4">
        <v>18</v>
      </c>
      <c r="B27" t="s">
        <v>75</v>
      </c>
      <c r="C27" s="5">
        <v>39053</v>
      </c>
      <c r="D27" t="s">
        <v>10</v>
      </c>
      <c r="E27" t="s">
        <v>130</v>
      </c>
      <c r="F27" t="str">
        <f>"110-10"</f>
        <v>110-10</v>
      </c>
    </row>
    <row r="28" spans="1:6" ht="12.75">
      <c r="A28" s="4">
        <v>19</v>
      </c>
      <c r="B28" t="s">
        <v>75</v>
      </c>
      <c r="C28" s="5">
        <v>39004</v>
      </c>
      <c r="D28" t="s">
        <v>25</v>
      </c>
      <c r="E28" t="s">
        <v>124</v>
      </c>
      <c r="F28" t="str">
        <f>"111-8"</f>
        <v>111-8</v>
      </c>
    </row>
    <row r="29" spans="1:6" ht="12.75">
      <c r="A29" s="4">
        <v>20</v>
      </c>
      <c r="B29" t="s">
        <v>75</v>
      </c>
      <c r="C29" s="5">
        <v>39831</v>
      </c>
      <c r="D29" t="s">
        <v>27</v>
      </c>
      <c r="E29" t="s">
        <v>163</v>
      </c>
      <c r="F29" t="str">
        <f>"113-10"</f>
        <v>113-10</v>
      </c>
    </row>
    <row r="30" spans="1:6" ht="12.75">
      <c r="A30" s="4">
        <v>21</v>
      </c>
      <c r="B30" t="s">
        <v>75</v>
      </c>
      <c r="C30" s="5">
        <v>39025</v>
      </c>
      <c r="D30" t="s">
        <v>15</v>
      </c>
      <c r="E30" t="s">
        <v>130</v>
      </c>
      <c r="F30" t="str">
        <f>"116-7"</f>
        <v>116-7</v>
      </c>
    </row>
    <row r="31" spans="1:6" ht="12.75">
      <c r="A31" s="4">
        <v>22</v>
      </c>
      <c r="B31" t="s">
        <v>11</v>
      </c>
      <c r="C31" s="5">
        <v>38668</v>
      </c>
      <c r="D31" t="s">
        <v>12</v>
      </c>
      <c r="E31" t="s">
        <v>31</v>
      </c>
      <c r="F31" t="str">
        <f>"120-10"</f>
        <v>120-10</v>
      </c>
    </row>
    <row r="32" spans="1:6" ht="12.75">
      <c r="A32" s="4">
        <v>23</v>
      </c>
      <c r="B32" t="s">
        <v>73</v>
      </c>
      <c r="C32" s="5">
        <v>39053</v>
      </c>
      <c r="D32" t="s">
        <v>23</v>
      </c>
      <c r="E32" t="s">
        <v>146</v>
      </c>
      <c r="F32" t="str">
        <f>"123-10"</f>
        <v>123-10</v>
      </c>
    </row>
    <row r="33" spans="1:6" ht="12.75">
      <c r="A33" s="4">
        <v>24</v>
      </c>
      <c r="B33" t="s">
        <v>75</v>
      </c>
      <c r="C33" s="5">
        <v>39747</v>
      </c>
      <c r="D33" t="s">
        <v>7</v>
      </c>
      <c r="E33" t="s">
        <v>138</v>
      </c>
      <c r="F33" t="str">
        <f>"123-9"</f>
        <v>123-9</v>
      </c>
    </row>
    <row r="34" spans="1:6" ht="12.75">
      <c r="A34" s="4">
        <v>25</v>
      </c>
      <c r="B34" t="s">
        <v>75</v>
      </c>
      <c r="C34" s="5">
        <v>39137</v>
      </c>
      <c r="D34" t="s">
        <v>14</v>
      </c>
      <c r="E34" t="s">
        <v>76</v>
      </c>
      <c r="F34" t="str">
        <f>"124-10"</f>
        <v>124-10</v>
      </c>
    </row>
    <row r="35" spans="1:6" ht="12.75">
      <c r="A35" s="4">
        <v>26</v>
      </c>
      <c r="B35" t="s">
        <v>73</v>
      </c>
      <c r="C35" s="5">
        <v>40530</v>
      </c>
      <c r="D35" t="s">
        <v>113</v>
      </c>
      <c r="E35" t="s">
        <v>21</v>
      </c>
      <c r="F35" t="str">
        <f>"124-10"</f>
        <v>124-10</v>
      </c>
    </row>
    <row r="36" spans="1:6" ht="12.75">
      <c r="A36" s="4">
        <v>27</v>
      </c>
      <c r="B36" t="s">
        <v>75</v>
      </c>
      <c r="C36" s="5">
        <v>39788</v>
      </c>
      <c r="D36" t="s">
        <v>83</v>
      </c>
      <c r="E36" t="s">
        <v>141</v>
      </c>
      <c r="F36" t="str">
        <f>"125-10"</f>
        <v>125-10</v>
      </c>
    </row>
    <row r="37" spans="1:6" ht="12.75">
      <c r="A37" s="4">
        <v>28</v>
      </c>
      <c r="B37" t="s">
        <v>73</v>
      </c>
      <c r="C37" s="5">
        <v>40523</v>
      </c>
      <c r="D37" t="s">
        <v>19</v>
      </c>
      <c r="E37" t="s">
        <v>21</v>
      </c>
      <c r="F37" t="str">
        <f>"128-10"</f>
        <v>128-10</v>
      </c>
    </row>
    <row r="38" spans="1:6" ht="12.75">
      <c r="A38" s="4">
        <v>29</v>
      </c>
      <c r="B38" t="s">
        <v>73</v>
      </c>
      <c r="C38" s="5">
        <v>40117</v>
      </c>
      <c r="D38" t="s">
        <v>17</v>
      </c>
      <c r="E38" t="s">
        <v>21</v>
      </c>
      <c r="F38" t="str">
        <f>"138-10"</f>
        <v>138-10</v>
      </c>
    </row>
    <row r="39" spans="1:6" ht="12.75">
      <c r="A39" s="4">
        <v>30</v>
      </c>
      <c r="B39" t="s">
        <v>11</v>
      </c>
      <c r="C39" s="5">
        <v>38759</v>
      </c>
      <c r="D39" t="s">
        <v>18</v>
      </c>
      <c r="E39" t="s">
        <v>99</v>
      </c>
      <c r="F39" t="str">
        <f>"139-10"</f>
        <v>139-10</v>
      </c>
    </row>
    <row r="40" spans="1:6" ht="12.75">
      <c r="A40" s="4">
        <v>31</v>
      </c>
      <c r="B40" t="s">
        <v>73</v>
      </c>
      <c r="C40" s="5">
        <v>39109</v>
      </c>
      <c r="D40" t="s">
        <v>13</v>
      </c>
      <c r="E40" t="s">
        <v>145</v>
      </c>
      <c r="F40" t="str">
        <f>"145-10"</f>
        <v>145-10</v>
      </c>
    </row>
    <row r="41" spans="1:6" ht="12.75">
      <c r="A41" s="4">
        <v>32</v>
      </c>
      <c r="B41" t="s">
        <v>11</v>
      </c>
      <c r="C41" s="5">
        <v>38794</v>
      </c>
      <c r="D41" t="s">
        <v>12</v>
      </c>
      <c r="E41" t="s">
        <v>30</v>
      </c>
      <c r="F41" t="str">
        <f>"146-10"</f>
        <v>146-10</v>
      </c>
    </row>
    <row r="42" spans="1:6" ht="12.75">
      <c r="A42" s="4">
        <v>33</v>
      </c>
      <c r="B42" t="s">
        <v>11</v>
      </c>
      <c r="C42" s="5">
        <v>38633</v>
      </c>
      <c r="D42" t="s">
        <v>96</v>
      </c>
      <c r="E42" t="s">
        <v>119</v>
      </c>
      <c r="F42" t="str">
        <f>"148-10"</f>
        <v>148-10</v>
      </c>
    </row>
    <row r="43" spans="1:6" ht="12.75">
      <c r="A43" s="4">
        <v>34</v>
      </c>
      <c r="B43" t="s">
        <v>73</v>
      </c>
      <c r="C43" s="5">
        <v>40229</v>
      </c>
      <c r="D43" t="s">
        <v>24</v>
      </c>
      <c r="E43" t="s">
        <v>21</v>
      </c>
      <c r="F43" t="str">
        <f>"149-10"</f>
        <v>149-10</v>
      </c>
    </row>
    <row r="44" spans="1:6" ht="12.75">
      <c r="A44" s="4">
        <v>35</v>
      </c>
      <c r="B44" t="s">
        <v>75</v>
      </c>
      <c r="C44" s="5">
        <v>39382</v>
      </c>
      <c r="D44" t="s">
        <v>15</v>
      </c>
      <c r="E44" t="s">
        <v>21</v>
      </c>
      <c r="F44" t="str">
        <f>"150-9"</f>
        <v>150-9</v>
      </c>
    </row>
    <row r="45" spans="1:6" ht="12.75">
      <c r="A45" s="4">
        <v>36</v>
      </c>
      <c r="B45" t="s">
        <v>75</v>
      </c>
      <c r="C45" s="5">
        <v>39487</v>
      </c>
      <c r="D45" t="s">
        <v>17</v>
      </c>
      <c r="E45" t="s">
        <v>21</v>
      </c>
      <c r="F45" t="str">
        <f>"150-10"</f>
        <v>150-10</v>
      </c>
    </row>
    <row r="46" spans="1:6" ht="12.75">
      <c r="A46" s="4">
        <v>37</v>
      </c>
      <c r="B46" t="s">
        <v>73</v>
      </c>
      <c r="C46" s="5">
        <v>40208</v>
      </c>
      <c r="D46" t="s">
        <v>19</v>
      </c>
      <c r="E46" t="s">
        <v>156</v>
      </c>
      <c r="F46" t="str">
        <f>"150-10"</f>
        <v>150-10</v>
      </c>
    </row>
    <row r="47" spans="1:6" ht="12.75">
      <c r="A47" s="4">
        <v>38</v>
      </c>
      <c r="B47" t="s">
        <v>73</v>
      </c>
      <c r="C47" s="5">
        <v>40096</v>
      </c>
      <c r="D47" t="s">
        <v>142</v>
      </c>
      <c r="E47" t="s">
        <v>143</v>
      </c>
      <c r="F47" t="str">
        <f>"153-10"</f>
        <v>153-10</v>
      </c>
    </row>
    <row r="48" spans="1:6" ht="12.75">
      <c r="A48" s="4">
        <v>39</v>
      </c>
      <c r="B48" t="s">
        <v>75</v>
      </c>
      <c r="C48" s="5">
        <v>39403</v>
      </c>
      <c r="D48" t="s">
        <v>83</v>
      </c>
      <c r="E48" t="s">
        <v>141</v>
      </c>
      <c r="F48" t="str">
        <f>"155-10"</f>
        <v>155-10</v>
      </c>
    </row>
    <row r="49" spans="1:6" ht="12.75">
      <c r="A49" s="4">
        <v>40</v>
      </c>
      <c r="B49" t="s">
        <v>73</v>
      </c>
      <c r="C49" s="5">
        <v>40572</v>
      </c>
      <c r="D49" t="s">
        <v>6</v>
      </c>
      <c r="E49" t="s">
        <v>21</v>
      </c>
      <c r="F49" t="str">
        <f>"161-10"</f>
        <v>161-10</v>
      </c>
    </row>
    <row r="50" spans="1:6" ht="12.75">
      <c r="A50" s="4">
        <v>41</v>
      </c>
      <c r="B50" t="s">
        <v>75</v>
      </c>
      <c r="C50" s="5">
        <v>39389</v>
      </c>
      <c r="D50" t="s">
        <v>83</v>
      </c>
      <c r="E50" t="s">
        <v>21</v>
      </c>
      <c r="F50" t="str">
        <f>"162-10"</f>
        <v>162-10</v>
      </c>
    </row>
    <row r="51" spans="1:6" ht="12.75">
      <c r="A51" s="4">
        <v>42</v>
      </c>
      <c r="B51" t="s">
        <v>75</v>
      </c>
      <c r="C51" s="5">
        <v>39859</v>
      </c>
      <c r="D51" t="s">
        <v>113</v>
      </c>
      <c r="E51" t="s">
        <v>138</v>
      </c>
      <c r="F51" t="str">
        <f>"162-10"</f>
        <v>162-10</v>
      </c>
    </row>
    <row r="52" spans="1:6" ht="12.75">
      <c r="A52" s="4">
        <v>43</v>
      </c>
      <c r="B52" t="s">
        <v>75</v>
      </c>
      <c r="C52" s="5">
        <v>39046</v>
      </c>
      <c r="D52" t="s">
        <v>15</v>
      </c>
      <c r="E52" t="s">
        <v>109</v>
      </c>
      <c r="F52" t="str">
        <f>"165-9"</f>
        <v>165-9</v>
      </c>
    </row>
    <row r="53" spans="1:6" ht="12.75">
      <c r="A53" s="4">
        <v>44</v>
      </c>
      <c r="B53" t="s">
        <v>75</v>
      </c>
      <c r="C53" s="5">
        <v>39060</v>
      </c>
      <c r="D53" t="s">
        <v>96</v>
      </c>
      <c r="E53" t="s">
        <v>16</v>
      </c>
      <c r="F53" t="str">
        <f>"169-10"</f>
        <v>169-10</v>
      </c>
    </row>
    <row r="54" spans="1:6" ht="12.75">
      <c r="A54" s="4">
        <v>45</v>
      </c>
      <c r="B54" t="s">
        <v>75</v>
      </c>
      <c r="C54" s="5">
        <v>39417</v>
      </c>
      <c r="D54" t="s">
        <v>17</v>
      </c>
      <c r="E54" t="s">
        <v>135</v>
      </c>
      <c r="F54" t="str">
        <f>"169-10"</f>
        <v>169-10</v>
      </c>
    </row>
    <row r="55" spans="1:6" ht="12.75">
      <c r="A55" s="4">
        <v>46</v>
      </c>
      <c r="B55" t="s">
        <v>73</v>
      </c>
      <c r="C55" s="5">
        <v>39018</v>
      </c>
      <c r="D55" t="s">
        <v>13</v>
      </c>
      <c r="E55" t="s">
        <v>16</v>
      </c>
      <c r="F55" t="str">
        <f>"173-10"</f>
        <v>173-10</v>
      </c>
    </row>
    <row r="56" spans="1:6" ht="12.75">
      <c r="A56" s="4">
        <v>47</v>
      </c>
      <c r="B56" t="s">
        <v>11</v>
      </c>
      <c r="C56" s="5">
        <v>38752</v>
      </c>
      <c r="D56" t="s">
        <v>7</v>
      </c>
      <c r="E56" t="s">
        <v>131</v>
      </c>
      <c r="F56" t="str">
        <f>"176-10"</f>
        <v>176-10</v>
      </c>
    </row>
    <row r="57" spans="1:6" ht="12.75">
      <c r="A57" s="4">
        <v>48</v>
      </c>
      <c r="B57" t="s">
        <v>75</v>
      </c>
      <c r="C57" s="5">
        <v>39396</v>
      </c>
      <c r="D57" t="s">
        <v>14</v>
      </c>
      <c r="E57" t="s">
        <v>21</v>
      </c>
      <c r="F57" t="str">
        <f>"182-10"</f>
        <v>182-10</v>
      </c>
    </row>
    <row r="58" spans="1:6" ht="12.75">
      <c r="A58" s="4">
        <v>49</v>
      </c>
      <c r="B58" t="s">
        <v>73</v>
      </c>
      <c r="C58" s="5">
        <v>39046</v>
      </c>
      <c r="D58" t="s">
        <v>8</v>
      </c>
      <c r="E58" t="s">
        <v>9</v>
      </c>
      <c r="F58" t="str">
        <f>"185-10"</f>
        <v>185-10</v>
      </c>
    </row>
    <row r="59" spans="1:6" ht="12.75">
      <c r="A59" s="4">
        <v>50</v>
      </c>
      <c r="B59" t="s">
        <v>73</v>
      </c>
      <c r="C59" s="5">
        <v>39040</v>
      </c>
      <c r="D59" t="s">
        <v>94</v>
      </c>
      <c r="E59" t="s">
        <v>159</v>
      </c>
      <c r="F59" t="str">
        <f>"200-10"</f>
        <v>200-10</v>
      </c>
    </row>
  </sheetData>
  <sheetProtection/>
  <mergeCells count="4">
    <mergeCell ref="A2:F2"/>
    <mergeCell ref="A4:F4"/>
    <mergeCell ref="A5:F5"/>
    <mergeCell ref="A7:F7"/>
  </mergeCells>
  <printOptions horizontalCentered="1"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5.57421875" style="4" bestFit="1" customWidth="1"/>
    <col min="2" max="2" width="20.57421875" style="0" bestFit="1" customWidth="1"/>
    <col min="3" max="3" width="5.7109375" style="4" customWidth="1"/>
    <col min="4" max="5" width="5.7109375" style="0" customWidth="1"/>
    <col min="6" max="6" width="5.7109375" style="4" customWidth="1"/>
    <col min="7" max="10" width="5.7109375" style="0" customWidth="1"/>
    <col min="11" max="17" width="7.421875" style="0" customWidth="1"/>
  </cols>
  <sheetData>
    <row r="1" spans="1:17" ht="19.5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3" spans="1:17" ht="18">
      <c r="A3" s="8" t="s">
        <v>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8">
      <c r="A4" s="8" t="s">
        <v>125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6" spans="1:17" ht="15">
      <c r="A6" s="7" t="s">
        <v>161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3" ht="15">
      <c r="A7" s="3"/>
      <c r="B7" s="3"/>
      <c r="C7" s="3"/>
    </row>
    <row r="8" spans="1:17" ht="12.75">
      <c r="A8" t="s">
        <v>2</v>
      </c>
      <c r="B8" t="s">
        <v>4</v>
      </c>
      <c r="C8" s="4" t="s">
        <v>35</v>
      </c>
      <c r="D8" s="4" t="s">
        <v>36</v>
      </c>
      <c r="E8" s="4" t="s">
        <v>37</v>
      </c>
      <c r="F8" s="4" t="s">
        <v>38</v>
      </c>
      <c r="G8" s="4" t="s">
        <v>39</v>
      </c>
      <c r="H8" s="4" t="s">
        <v>40</v>
      </c>
      <c r="I8" s="4" t="s">
        <v>41</v>
      </c>
      <c r="J8" s="4" t="s">
        <v>42</v>
      </c>
      <c r="K8" s="6" t="s">
        <v>43</v>
      </c>
      <c r="L8" s="4" t="s">
        <v>44</v>
      </c>
      <c r="M8" s="4" t="s">
        <v>45</v>
      </c>
      <c r="N8" s="4" t="s">
        <v>46</v>
      </c>
      <c r="O8" s="4" t="s">
        <v>47</v>
      </c>
      <c r="P8" s="4" t="s">
        <v>48</v>
      </c>
      <c r="Q8" s="4" t="s">
        <v>49</v>
      </c>
    </row>
    <row r="9" spans="1:17" ht="12.75">
      <c r="A9" t="s">
        <v>71</v>
      </c>
      <c r="B9" t="s">
        <v>50</v>
      </c>
      <c r="C9" s="4">
        <v>3</v>
      </c>
      <c r="D9" s="4" t="str">
        <f aca="true" t="shared" si="0" ref="D9:E52">"-"</f>
        <v>-</v>
      </c>
      <c r="E9" s="4">
        <v>1</v>
      </c>
      <c r="F9" s="4">
        <v>1</v>
      </c>
      <c r="G9" s="4" t="str">
        <f aca="true" t="shared" si="1" ref="G9:G52">"-"</f>
        <v>-</v>
      </c>
      <c r="H9" s="4">
        <v>1</v>
      </c>
      <c r="I9" s="4" t="str">
        <f aca="true" t="shared" si="2" ref="I9:J28">"-"</f>
        <v>-</v>
      </c>
      <c r="J9" s="4" t="str">
        <f t="shared" si="2"/>
        <v>-</v>
      </c>
      <c r="K9" s="4">
        <v>33.33</v>
      </c>
      <c r="L9" s="4">
        <v>492</v>
      </c>
      <c r="M9" s="4">
        <v>360</v>
      </c>
      <c r="N9" s="4">
        <v>16</v>
      </c>
      <c r="O9" s="4">
        <v>16</v>
      </c>
      <c r="P9" s="4">
        <v>105</v>
      </c>
      <c r="Q9" s="4">
        <v>76</v>
      </c>
    </row>
    <row r="10" spans="1:17" ht="12.75">
      <c r="A10" t="s">
        <v>71</v>
      </c>
      <c r="B10" t="s">
        <v>51</v>
      </c>
      <c r="C10" s="4">
        <v>2</v>
      </c>
      <c r="D10" s="4" t="str">
        <f t="shared" si="0"/>
        <v>-</v>
      </c>
      <c r="E10" s="4">
        <v>2</v>
      </c>
      <c r="F10" s="4" t="str">
        <f>"-"</f>
        <v>-</v>
      </c>
      <c r="G10" s="4" t="str">
        <f t="shared" si="1"/>
        <v>-</v>
      </c>
      <c r="H10" s="4" t="str">
        <f>"-"</f>
        <v>-</v>
      </c>
      <c r="I10" s="4" t="str">
        <f t="shared" si="2"/>
        <v>-</v>
      </c>
      <c r="J10" s="4" t="str">
        <f t="shared" si="2"/>
        <v>-</v>
      </c>
      <c r="K10" s="4">
        <v>100</v>
      </c>
      <c r="L10" s="4">
        <v>412</v>
      </c>
      <c r="M10" s="4">
        <v>406</v>
      </c>
      <c r="N10" s="4">
        <v>15</v>
      </c>
      <c r="O10" s="4">
        <v>17</v>
      </c>
      <c r="P10" s="4">
        <v>67</v>
      </c>
      <c r="Q10" s="4">
        <v>78</v>
      </c>
    </row>
    <row r="11" spans="1:17" ht="12.75">
      <c r="A11" t="s">
        <v>71</v>
      </c>
      <c r="B11" t="s">
        <v>52</v>
      </c>
      <c r="C11" s="4">
        <v>2</v>
      </c>
      <c r="D11" s="4" t="str">
        <f t="shared" si="0"/>
        <v>-</v>
      </c>
      <c r="E11" s="4">
        <v>2</v>
      </c>
      <c r="F11" s="4" t="str">
        <f>"-"</f>
        <v>-</v>
      </c>
      <c r="G11" s="4" t="str">
        <f t="shared" si="1"/>
        <v>-</v>
      </c>
      <c r="H11" s="4" t="str">
        <f>"-"</f>
        <v>-</v>
      </c>
      <c r="I11" s="4" t="str">
        <f t="shared" si="2"/>
        <v>-</v>
      </c>
      <c r="J11" s="4" t="str">
        <f t="shared" si="2"/>
        <v>-</v>
      </c>
      <c r="K11" s="4">
        <v>100</v>
      </c>
      <c r="L11" s="4">
        <v>392</v>
      </c>
      <c r="M11" s="4">
        <v>295</v>
      </c>
      <c r="N11" s="4">
        <v>15</v>
      </c>
      <c r="O11" s="4">
        <v>18</v>
      </c>
      <c r="P11" s="4">
        <v>68</v>
      </c>
      <c r="Q11" s="4">
        <v>72</v>
      </c>
    </row>
    <row r="12" spans="1:17" ht="12.75">
      <c r="A12" t="s">
        <v>71</v>
      </c>
      <c r="B12" s="10" t="s">
        <v>149</v>
      </c>
      <c r="C12" s="4">
        <v>2</v>
      </c>
      <c r="D12" s="4" t="str">
        <f t="shared" si="0"/>
        <v>-</v>
      </c>
      <c r="E12" s="4" t="str">
        <f>"-"</f>
        <v>-</v>
      </c>
      <c r="F12" s="4">
        <v>2</v>
      </c>
      <c r="G12" s="4" t="str">
        <f t="shared" si="1"/>
        <v>-</v>
      </c>
      <c r="H12" s="4" t="str">
        <f>"-"</f>
        <v>-</v>
      </c>
      <c r="I12" s="4" t="str">
        <f t="shared" si="2"/>
        <v>-</v>
      </c>
      <c r="J12" s="4" t="str">
        <f t="shared" si="2"/>
        <v>-</v>
      </c>
      <c r="K12" s="4">
        <v>0</v>
      </c>
      <c r="L12" s="4">
        <v>86</v>
      </c>
      <c r="M12" s="4">
        <v>100</v>
      </c>
      <c r="N12" s="4">
        <v>3</v>
      </c>
      <c r="O12" s="4">
        <v>6</v>
      </c>
      <c r="P12" s="4">
        <v>23</v>
      </c>
      <c r="Q12" s="4">
        <v>40</v>
      </c>
    </row>
    <row r="13" spans="1:17" ht="12.75">
      <c r="A13" t="s">
        <v>71</v>
      </c>
      <c r="B13" t="s">
        <v>54</v>
      </c>
      <c r="C13" s="4">
        <v>3</v>
      </c>
      <c r="D13" s="4" t="str">
        <f t="shared" si="0"/>
        <v>-</v>
      </c>
      <c r="E13" s="4" t="str">
        <f>"-"</f>
        <v>-</v>
      </c>
      <c r="F13" s="4" t="str">
        <f aca="true" t="shared" si="3" ref="F13:F26">"-"</f>
        <v>-</v>
      </c>
      <c r="G13" s="4" t="str">
        <f t="shared" si="1"/>
        <v>-</v>
      </c>
      <c r="H13" s="4">
        <v>3</v>
      </c>
      <c r="I13" s="4" t="str">
        <f t="shared" si="2"/>
        <v>-</v>
      </c>
      <c r="J13" s="4" t="str">
        <f t="shared" si="2"/>
        <v>-</v>
      </c>
      <c r="K13" s="4">
        <v>0</v>
      </c>
      <c r="L13" s="4">
        <v>371</v>
      </c>
      <c r="M13" s="4">
        <v>517</v>
      </c>
      <c r="N13" s="4">
        <v>29</v>
      </c>
      <c r="O13" s="4">
        <v>20</v>
      </c>
      <c r="P13" s="4">
        <v>102</v>
      </c>
      <c r="Q13" s="4">
        <v>105</v>
      </c>
    </row>
    <row r="14" spans="1:17" ht="12.75">
      <c r="A14" t="s">
        <v>71</v>
      </c>
      <c r="B14" t="s">
        <v>55</v>
      </c>
      <c r="C14" s="4">
        <v>1</v>
      </c>
      <c r="D14" s="4" t="str">
        <f t="shared" si="0"/>
        <v>-</v>
      </c>
      <c r="E14" s="4">
        <v>1</v>
      </c>
      <c r="F14" s="4" t="str">
        <f t="shared" si="3"/>
        <v>-</v>
      </c>
      <c r="G14" s="4" t="str">
        <f t="shared" si="1"/>
        <v>-</v>
      </c>
      <c r="H14" s="4" t="str">
        <f>"-"</f>
        <v>-</v>
      </c>
      <c r="I14" s="4" t="str">
        <f t="shared" si="2"/>
        <v>-</v>
      </c>
      <c r="J14" s="4" t="str">
        <f t="shared" si="2"/>
        <v>-</v>
      </c>
      <c r="K14" s="4">
        <v>100</v>
      </c>
      <c r="L14" s="4">
        <v>148</v>
      </c>
      <c r="M14" s="4">
        <v>98</v>
      </c>
      <c r="N14" s="4">
        <v>10</v>
      </c>
      <c r="O14" s="4">
        <v>8</v>
      </c>
      <c r="P14" s="4">
        <v>34</v>
      </c>
      <c r="Q14" s="4">
        <v>25</v>
      </c>
    </row>
    <row r="15" spans="1:17" ht="12.75">
      <c r="A15" t="s">
        <v>71</v>
      </c>
      <c r="B15" t="s">
        <v>56</v>
      </c>
      <c r="C15" s="4">
        <v>1</v>
      </c>
      <c r="D15" s="4" t="str">
        <f t="shared" si="0"/>
        <v>-</v>
      </c>
      <c r="E15" s="4">
        <v>1</v>
      </c>
      <c r="F15" s="4" t="str">
        <f t="shared" si="3"/>
        <v>-</v>
      </c>
      <c r="G15" s="4" t="str">
        <f t="shared" si="1"/>
        <v>-</v>
      </c>
      <c r="H15" s="4" t="str">
        <f>"-"</f>
        <v>-</v>
      </c>
      <c r="I15" s="4" t="str">
        <f t="shared" si="2"/>
        <v>-</v>
      </c>
      <c r="J15" s="4" t="str">
        <f t="shared" si="2"/>
        <v>-</v>
      </c>
      <c r="K15" s="4">
        <v>100</v>
      </c>
      <c r="L15" s="4">
        <v>176</v>
      </c>
      <c r="M15" s="4">
        <v>149</v>
      </c>
      <c r="N15" s="4">
        <v>10</v>
      </c>
      <c r="O15" s="4">
        <v>8</v>
      </c>
      <c r="P15" s="4">
        <v>39</v>
      </c>
      <c r="Q15" s="4">
        <v>30</v>
      </c>
    </row>
    <row r="16" spans="1:17" ht="12.75">
      <c r="A16" t="s">
        <v>71</v>
      </c>
      <c r="B16" t="s">
        <v>60</v>
      </c>
      <c r="C16" s="4">
        <v>1</v>
      </c>
      <c r="D16" s="4" t="str">
        <f t="shared" si="0"/>
        <v>-</v>
      </c>
      <c r="E16" s="4">
        <v>1</v>
      </c>
      <c r="F16" s="4" t="str">
        <f t="shared" si="3"/>
        <v>-</v>
      </c>
      <c r="G16" s="4" t="str">
        <f t="shared" si="1"/>
        <v>-</v>
      </c>
      <c r="H16" s="4" t="str">
        <f>"-"</f>
        <v>-</v>
      </c>
      <c r="I16" s="4" t="str">
        <f t="shared" si="2"/>
        <v>-</v>
      </c>
      <c r="J16" s="4" t="str">
        <f t="shared" si="2"/>
        <v>-</v>
      </c>
      <c r="K16" s="4">
        <v>100</v>
      </c>
      <c r="L16" s="4">
        <v>218</v>
      </c>
      <c r="M16" s="4">
        <v>187</v>
      </c>
      <c r="N16" s="4">
        <v>10</v>
      </c>
      <c r="O16" s="4">
        <v>9</v>
      </c>
      <c r="P16" s="4">
        <v>36</v>
      </c>
      <c r="Q16" s="4">
        <v>36</v>
      </c>
    </row>
    <row r="17" spans="1:17" ht="12.75">
      <c r="A17" t="s">
        <v>71</v>
      </c>
      <c r="B17" t="s">
        <v>66</v>
      </c>
      <c r="C17" s="4">
        <v>2</v>
      </c>
      <c r="D17" s="4" t="str">
        <f t="shared" si="0"/>
        <v>-</v>
      </c>
      <c r="E17" s="4">
        <v>1</v>
      </c>
      <c r="F17" s="4" t="str">
        <f t="shared" si="3"/>
        <v>-</v>
      </c>
      <c r="G17" s="4" t="str">
        <f t="shared" si="1"/>
        <v>-</v>
      </c>
      <c r="H17" s="4">
        <v>1</v>
      </c>
      <c r="I17" s="4" t="str">
        <f t="shared" si="2"/>
        <v>-</v>
      </c>
      <c r="J17" s="4" t="str">
        <f t="shared" si="2"/>
        <v>-</v>
      </c>
      <c r="K17" s="4">
        <v>50</v>
      </c>
      <c r="L17" s="4">
        <v>288</v>
      </c>
      <c r="M17" s="4">
        <v>305</v>
      </c>
      <c r="N17" s="4">
        <v>16</v>
      </c>
      <c r="O17" s="4">
        <v>13</v>
      </c>
      <c r="P17" s="4">
        <v>65</v>
      </c>
      <c r="Q17" s="4">
        <v>78</v>
      </c>
    </row>
    <row r="18" spans="1:17" ht="12.75">
      <c r="A18" t="s">
        <v>71</v>
      </c>
      <c r="B18" t="s">
        <v>70</v>
      </c>
      <c r="C18" s="4">
        <v>2</v>
      </c>
      <c r="D18" s="4" t="str">
        <f t="shared" si="0"/>
        <v>-</v>
      </c>
      <c r="E18" s="4">
        <v>2</v>
      </c>
      <c r="F18" s="4" t="str">
        <f t="shared" si="3"/>
        <v>-</v>
      </c>
      <c r="G18" s="4" t="str">
        <f t="shared" si="1"/>
        <v>-</v>
      </c>
      <c r="H18" s="4" t="str">
        <f>"-"</f>
        <v>-</v>
      </c>
      <c r="I18" s="4" t="str">
        <f t="shared" si="2"/>
        <v>-</v>
      </c>
      <c r="J18" s="4" t="str">
        <f t="shared" si="2"/>
        <v>-</v>
      </c>
      <c r="K18" s="4">
        <v>100</v>
      </c>
      <c r="L18" s="4">
        <v>330</v>
      </c>
      <c r="M18" s="4">
        <v>227</v>
      </c>
      <c r="N18" s="4">
        <v>9</v>
      </c>
      <c r="O18" s="4">
        <v>18</v>
      </c>
      <c r="P18" s="4">
        <v>58</v>
      </c>
      <c r="Q18" s="4">
        <v>68</v>
      </c>
    </row>
    <row r="19" spans="1:17" ht="12.75">
      <c r="A19" t="s">
        <v>126</v>
      </c>
      <c r="B19" t="s">
        <v>50</v>
      </c>
      <c r="C19" s="4">
        <v>2</v>
      </c>
      <c r="D19" s="4" t="str">
        <f t="shared" si="0"/>
        <v>-</v>
      </c>
      <c r="E19" s="4" t="str">
        <f>"-"</f>
        <v>-</v>
      </c>
      <c r="F19" s="4" t="str">
        <f t="shared" si="3"/>
        <v>-</v>
      </c>
      <c r="G19" s="4" t="str">
        <f t="shared" si="1"/>
        <v>-</v>
      </c>
      <c r="H19" s="4">
        <v>2</v>
      </c>
      <c r="I19" s="4" t="str">
        <f t="shared" si="2"/>
        <v>-</v>
      </c>
      <c r="J19" s="4" t="str">
        <f t="shared" si="2"/>
        <v>-</v>
      </c>
      <c r="K19" s="4">
        <v>0</v>
      </c>
      <c r="L19" s="4">
        <v>289</v>
      </c>
      <c r="M19" s="4">
        <v>498</v>
      </c>
      <c r="N19" s="4">
        <v>16</v>
      </c>
      <c r="O19" s="4">
        <v>12</v>
      </c>
      <c r="P19" s="4">
        <v>68</v>
      </c>
      <c r="Q19" s="4">
        <v>60</v>
      </c>
    </row>
    <row r="20" spans="1:17" ht="12.75">
      <c r="A20" t="s">
        <v>126</v>
      </c>
      <c r="B20" t="s">
        <v>52</v>
      </c>
      <c r="C20" s="4">
        <v>5</v>
      </c>
      <c r="D20" s="4" t="str">
        <f t="shared" si="0"/>
        <v>-</v>
      </c>
      <c r="E20" s="4">
        <v>1</v>
      </c>
      <c r="F20" s="4" t="str">
        <f t="shared" si="3"/>
        <v>-</v>
      </c>
      <c r="G20" s="4" t="str">
        <f t="shared" si="1"/>
        <v>-</v>
      </c>
      <c r="H20" s="4">
        <v>4</v>
      </c>
      <c r="I20" s="4" t="str">
        <f t="shared" si="2"/>
        <v>-</v>
      </c>
      <c r="J20" s="4" t="str">
        <f t="shared" si="2"/>
        <v>-</v>
      </c>
      <c r="K20" s="4">
        <v>20</v>
      </c>
      <c r="L20" s="4">
        <v>658</v>
      </c>
      <c r="M20" s="4">
        <v>773</v>
      </c>
      <c r="N20" s="4">
        <v>41</v>
      </c>
      <c r="O20" s="4">
        <v>37</v>
      </c>
      <c r="P20" s="4">
        <v>179</v>
      </c>
      <c r="Q20" s="4">
        <v>188</v>
      </c>
    </row>
    <row r="21" spans="1:17" ht="12.75">
      <c r="A21" t="s">
        <v>126</v>
      </c>
      <c r="B21" t="s">
        <v>54</v>
      </c>
      <c r="C21" s="4">
        <v>4</v>
      </c>
      <c r="D21" s="4" t="str">
        <f t="shared" si="0"/>
        <v>-</v>
      </c>
      <c r="E21" s="4">
        <v>4</v>
      </c>
      <c r="F21" s="4" t="str">
        <f t="shared" si="3"/>
        <v>-</v>
      </c>
      <c r="G21" s="4" t="str">
        <f t="shared" si="1"/>
        <v>-</v>
      </c>
      <c r="H21" s="4" t="str">
        <f>"-"</f>
        <v>-</v>
      </c>
      <c r="I21" s="4" t="str">
        <f t="shared" si="2"/>
        <v>-</v>
      </c>
      <c r="J21" s="4" t="str">
        <f t="shared" si="2"/>
        <v>-</v>
      </c>
      <c r="K21" s="4">
        <v>100</v>
      </c>
      <c r="L21" s="4">
        <v>797</v>
      </c>
      <c r="M21" s="4">
        <v>752</v>
      </c>
      <c r="N21" s="4">
        <v>30</v>
      </c>
      <c r="O21" s="4">
        <v>32</v>
      </c>
      <c r="P21" s="4">
        <v>143</v>
      </c>
      <c r="Q21" s="4">
        <v>148</v>
      </c>
    </row>
    <row r="22" spans="1:17" ht="12.75">
      <c r="A22" t="s">
        <v>126</v>
      </c>
      <c r="B22" t="s">
        <v>55</v>
      </c>
      <c r="C22" s="4">
        <v>3</v>
      </c>
      <c r="D22" s="4" t="str">
        <f t="shared" si="0"/>
        <v>-</v>
      </c>
      <c r="E22" s="4" t="str">
        <f t="shared" si="0"/>
        <v>-</v>
      </c>
      <c r="F22" s="4" t="str">
        <f t="shared" si="3"/>
        <v>-</v>
      </c>
      <c r="G22" s="4" t="str">
        <f t="shared" si="1"/>
        <v>-</v>
      </c>
      <c r="H22" s="4">
        <v>3</v>
      </c>
      <c r="I22" s="4" t="str">
        <f t="shared" si="2"/>
        <v>-</v>
      </c>
      <c r="J22" s="4" t="str">
        <f t="shared" si="2"/>
        <v>-</v>
      </c>
      <c r="K22" s="4">
        <v>0</v>
      </c>
      <c r="L22" s="4">
        <v>377</v>
      </c>
      <c r="M22" s="4">
        <v>467</v>
      </c>
      <c r="N22" s="4">
        <v>26</v>
      </c>
      <c r="O22" s="4">
        <v>22</v>
      </c>
      <c r="P22" s="4">
        <v>103</v>
      </c>
      <c r="Q22" s="4">
        <v>107</v>
      </c>
    </row>
    <row r="23" spans="1:17" ht="12.75">
      <c r="A23" t="s">
        <v>126</v>
      </c>
      <c r="B23" s="10" t="s">
        <v>150</v>
      </c>
      <c r="C23" s="4">
        <v>2</v>
      </c>
      <c r="D23" s="4" t="str">
        <f t="shared" si="0"/>
        <v>-</v>
      </c>
      <c r="E23" s="4" t="str">
        <f t="shared" si="0"/>
        <v>-</v>
      </c>
      <c r="F23" s="4" t="str">
        <f t="shared" si="3"/>
        <v>-</v>
      </c>
      <c r="G23" s="4" t="str">
        <f t="shared" si="1"/>
        <v>-</v>
      </c>
      <c r="H23" s="4">
        <v>2</v>
      </c>
      <c r="I23" s="4" t="str">
        <f t="shared" si="2"/>
        <v>-</v>
      </c>
      <c r="J23" s="4" t="str">
        <f t="shared" si="2"/>
        <v>-</v>
      </c>
      <c r="K23" s="4">
        <v>0</v>
      </c>
      <c r="L23" s="4">
        <v>318</v>
      </c>
      <c r="M23" s="4">
        <v>493</v>
      </c>
      <c r="N23" s="4">
        <v>20</v>
      </c>
      <c r="O23" s="4">
        <v>16</v>
      </c>
      <c r="P23" s="4">
        <v>67</v>
      </c>
      <c r="Q23" s="4">
        <v>80</v>
      </c>
    </row>
    <row r="24" spans="1:17" ht="12.75">
      <c r="A24" t="s">
        <v>126</v>
      </c>
      <c r="B24" t="s">
        <v>59</v>
      </c>
      <c r="C24" s="4">
        <v>1</v>
      </c>
      <c r="D24" s="4" t="str">
        <f t="shared" si="0"/>
        <v>-</v>
      </c>
      <c r="E24" s="4" t="str">
        <f t="shared" si="0"/>
        <v>-</v>
      </c>
      <c r="F24" s="4" t="str">
        <f t="shared" si="3"/>
        <v>-</v>
      </c>
      <c r="G24" s="4" t="str">
        <f t="shared" si="1"/>
        <v>-</v>
      </c>
      <c r="H24" s="4">
        <v>1</v>
      </c>
      <c r="I24" s="4" t="str">
        <f t="shared" si="2"/>
        <v>-</v>
      </c>
      <c r="J24" s="4" t="str">
        <f t="shared" si="2"/>
        <v>-</v>
      </c>
      <c r="K24" s="4">
        <v>0</v>
      </c>
      <c r="L24" s="4">
        <v>101</v>
      </c>
      <c r="M24" s="4">
        <v>109</v>
      </c>
      <c r="N24" s="4">
        <v>10</v>
      </c>
      <c r="O24" s="4">
        <v>5</v>
      </c>
      <c r="P24" s="4">
        <v>22</v>
      </c>
      <c r="Q24" s="4">
        <v>14</v>
      </c>
    </row>
    <row r="25" spans="1:17" ht="12.75">
      <c r="A25" t="s">
        <v>126</v>
      </c>
      <c r="B25" t="s">
        <v>60</v>
      </c>
      <c r="C25" s="4">
        <v>1</v>
      </c>
      <c r="D25" s="4" t="str">
        <f t="shared" si="0"/>
        <v>-</v>
      </c>
      <c r="E25" s="4" t="str">
        <f t="shared" si="0"/>
        <v>-</v>
      </c>
      <c r="F25" s="4" t="str">
        <f t="shared" si="3"/>
        <v>-</v>
      </c>
      <c r="G25" s="4" t="str">
        <f t="shared" si="1"/>
        <v>-</v>
      </c>
      <c r="H25" s="4">
        <v>1</v>
      </c>
      <c r="I25" s="4" t="str">
        <f t="shared" si="2"/>
        <v>-</v>
      </c>
      <c r="J25" s="4" t="str">
        <f t="shared" si="2"/>
        <v>-</v>
      </c>
      <c r="K25" s="4">
        <v>0</v>
      </c>
      <c r="L25" s="4">
        <v>67</v>
      </c>
      <c r="M25" s="4">
        <v>104</v>
      </c>
      <c r="N25" s="4">
        <v>10</v>
      </c>
      <c r="O25" s="4">
        <v>10</v>
      </c>
      <c r="P25" s="4">
        <v>27</v>
      </c>
      <c r="Q25" s="4">
        <v>40</v>
      </c>
    </row>
    <row r="26" spans="1:17" ht="12.75">
      <c r="A26" t="s">
        <v>126</v>
      </c>
      <c r="B26" t="s">
        <v>61</v>
      </c>
      <c r="C26" s="4">
        <v>2</v>
      </c>
      <c r="D26" s="4" t="str">
        <f t="shared" si="0"/>
        <v>-</v>
      </c>
      <c r="E26" s="4" t="str">
        <f t="shared" si="0"/>
        <v>-</v>
      </c>
      <c r="F26" s="4" t="str">
        <f t="shared" si="3"/>
        <v>-</v>
      </c>
      <c r="G26" s="4" t="str">
        <f t="shared" si="1"/>
        <v>-</v>
      </c>
      <c r="H26" s="4">
        <v>2</v>
      </c>
      <c r="I26" s="4" t="str">
        <f t="shared" si="2"/>
        <v>-</v>
      </c>
      <c r="J26" s="4" t="str">
        <f t="shared" si="2"/>
        <v>-</v>
      </c>
      <c r="K26" s="4">
        <v>0</v>
      </c>
      <c r="L26" s="4">
        <v>300</v>
      </c>
      <c r="M26" s="4">
        <v>354</v>
      </c>
      <c r="N26" s="4">
        <v>19</v>
      </c>
      <c r="O26" s="4">
        <v>8</v>
      </c>
      <c r="P26" s="4">
        <v>78</v>
      </c>
      <c r="Q26" s="4">
        <v>61</v>
      </c>
    </row>
    <row r="27" spans="1:17" ht="12.75">
      <c r="A27" t="s">
        <v>126</v>
      </c>
      <c r="B27" s="10" t="s">
        <v>128</v>
      </c>
      <c r="C27" s="4">
        <v>3</v>
      </c>
      <c r="D27" s="4" t="str">
        <f t="shared" si="0"/>
        <v>-</v>
      </c>
      <c r="E27" s="4" t="str">
        <f t="shared" si="0"/>
        <v>-</v>
      </c>
      <c r="F27" s="4">
        <v>1</v>
      </c>
      <c r="G27" s="4" t="str">
        <f t="shared" si="1"/>
        <v>-</v>
      </c>
      <c r="H27" s="4">
        <v>2</v>
      </c>
      <c r="I27" s="4" t="str">
        <f t="shared" si="2"/>
        <v>-</v>
      </c>
      <c r="J27" s="4" t="str">
        <f t="shared" si="2"/>
        <v>-</v>
      </c>
      <c r="K27" s="4">
        <v>0</v>
      </c>
      <c r="L27" s="4">
        <v>341</v>
      </c>
      <c r="M27" s="4">
        <v>270</v>
      </c>
      <c r="N27" s="4">
        <v>29</v>
      </c>
      <c r="O27" s="4">
        <v>4</v>
      </c>
      <c r="P27" s="4">
        <v>104</v>
      </c>
      <c r="Q27" s="4">
        <v>43</v>
      </c>
    </row>
    <row r="28" spans="1:17" ht="12.75">
      <c r="A28" t="s">
        <v>126</v>
      </c>
      <c r="B28" t="s">
        <v>62</v>
      </c>
      <c r="C28" s="4">
        <v>3</v>
      </c>
      <c r="D28" s="4" t="str">
        <f t="shared" si="0"/>
        <v>-</v>
      </c>
      <c r="E28" s="4">
        <v>2</v>
      </c>
      <c r="F28" s="4" t="str">
        <f aca="true" t="shared" si="4" ref="F28:F52">"-"</f>
        <v>-</v>
      </c>
      <c r="G28" s="4" t="str">
        <f t="shared" si="1"/>
        <v>-</v>
      </c>
      <c r="H28" s="4">
        <v>1</v>
      </c>
      <c r="I28" s="4" t="str">
        <f t="shared" si="2"/>
        <v>-</v>
      </c>
      <c r="J28" s="4" t="str">
        <f t="shared" si="2"/>
        <v>-</v>
      </c>
      <c r="K28" s="4">
        <v>66.67</v>
      </c>
      <c r="L28" s="4">
        <v>573</v>
      </c>
      <c r="M28" s="4">
        <v>503</v>
      </c>
      <c r="N28" s="4">
        <v>22</v>
      </c>
      <c r="O28" s="4">
        <v>23</v>
      </c>
      <c r="P28" s="4">
        <v>104</v>
      </c>
      <c r="Q28" s="4">
        <v>101</v>
      </c>
    </row>
    <row r="29" spans="1:17" ht="12.75">
      <c r="A29" t="s">
        <v>126</v>
      </c>
      <c r="B29" s="10" t="s">
        <v>157</v>
      </c>
      <c r="C29" s="4">
        <v>1</v>
      </c>
      <c r="D29" s="4" t="str">
        <f t="shared" si="0"/>
        <v>-</v>
      </c>
      <c r="E29" s="4">
        <v>1</v>
      </c>
      <c r="F29" s="4" t="str">
        <f t="shared" si="4"/>
        <v>-</v>
      </c>
      <c r="G29" s="4" t="str">
        <f t="shared" si="1"/>
        <v>-</v>
      </c>
      <c r="H29" s="4" t="str">
        <f>"-"</f>
        <v>-</v>
      </c>
      <c r="I29" s="4" t="str">
        <f aca="true" t="shared" si="5" ref="I29:J52">"-"</f>
        <v>-</v>
      </c>
      <c r="J29" s="4" t="str">
        <f t="shared" si="5"/>
        <v>-</v>
      </c>
      <c r="K29" s="4">
        <v>100</v>
      </c>
      <c r="L29" s="4">
        <v>153</v>
      </c>
      <c r="M29" s="4">
        <v>185</v>
      </c>
      <c r="N29" s="4">
        <v>10</v>
      </c>
      <c r="O29" s="4">
        <v>9</v>
      </c>
      <c r="P29" s="4">
        <v>40</v>
      </c>
      <c r="Q29" s="4">
        <v>40</v>
      </c>
    </row>
    <row r="30" spans="1:17" ht="12.75">
      <c r="A30" t="s">
        <v>126</v>
      </c>
      <c r="B30" t="s">
        <v>63</v>
      </c>
      <c r="C30" s="4">
        <v>4</v>
      </c>
      <c r="D30" s="4" t="str">
        <f t="shared" si="0"/>
        <v>-</v>
      </c>
      <c r="E30" s="4">
        <v>3</v>
      </c>
      <c r="F30" s="4" t="str">
        <f t="shared" si="4"/>
        <v>-</v>
      </c>
      <c r="G30" s="4" t="str">
        <f t="shared" si="1"/>
        <v>-</v>
      </c>
      <c r="H30" s="4">
        <v>1</v>
      </c>
      <c r="I30" s="4" t="str">
        <f t="shared" si="5"/>
        <v>-</v>
      </c>
      <c r="J30" s="4" t="str">
        <f t="shared" si="5"/>
        <v>-</v>
      </c>
      <c r="K30" s="4">
        <v>75</v>
      </c>
      <c r="L30" s="4">
        <v>788</v>
      </c>
      <c r="M30" s="4">
        <v>872</v>
      </c>
      <c r="N30" s="4">
        <v>39</v>
      </c>
      <c r="O30" s="4">
        <v>34</v>
      </c>
      <c r="P30" s="4">
        <v>142</v>
      </c>
      <c r="Q30" s="4">
        <v>156</v>
      </c>
    </row>
    <row r="31" spans="1:17" ht="12.75">
      <c r="A31" t="s">
        <v>126</v>
      </c>
      <c r="B31" t="s">
        <v>64</v>
      </c>
      <c r="C31" s="4">
        <v>2</v>
      </c>
      <c r="D31" s="4" t="str">
        <f t="shared" si="0"/>
        <v>-</v>
      </c>
      <c r="E31" s="4">
        <v>1</v>
      </c>
      <c r="F31" s="4" t="str">
        <f t="shared" si="4"/>
        <v>-</v>
      </c>
      <c r="G31" s="4" t="str">
        <f t="shared" si="1"/>
        <v>-</v>
      </c>
      <c r="H31" s="4">
        <v>1</v>
      </c>
      <c r="I31" s="4" t="str">
        <f t="shared" si="5"/>
        <v>-</v>
      </c>
      <c r="J31" s="4" t="str">
        <f t="shared" si="5"/>
        <v>-</v>
      </c>
      <c r="K31" s="4">
        <v>50</v>
      </c>
      <c r="L31" s="4">
        <v>487</v>
      </c>
      <c r="M31" s="4">
        <v>389</v>
      </c>
      <c r="N31" s="4">
        <v>16</v>
      </c>
      <c r="O31" s="4">
        <v>18</v>
      </c>
      <c r="P31" s="4">
        <v>77</v>
      </c>
      <c r="Q31" s="4">
        <v>66</v>
      </c>
    </row>
    <row r="32" spans="1:17" ht="12.75">
      <c r="A32" t="s">
        <v>126</v>
      </c>
      <c r="B32" t="s">
        <v>67</v>
      </c>
      <c r="C32" s="4">
        <v>1</v>
      </c>
      <c r="D32" s="4" t="str">
        <f t="shared" si="0"/>
        <v>-</v>
      </c>
      <c r="E32" s="4">
        <v>1</v>
      </c>
      <c r="F32" s="4" t="str">
        <f t="shared" si="4"/>
        <v>-</v>
      </c>
      <c r="G32" s="4" t="str">
        <f t="shared" si="1"/>
        <v>-</v>
      </c>
      <c r="H32" s="4" t="str">
        <f>"-"</f>
        <v>-</v>
      </c>
      <c r="I32" s="4" t="str">
        <f t="shared" si="5"/>
        <v>-</v>
      </c>
      <c r="J32" s="4" t="str">
        <f t="shared" si="5"/>
        <v>-</v>
      </c>
      <c r="K32" s="4">
        <v>100</v>
      </c>
      <c r="L32" s="4">
        <v>188</v>
      </c>
      <c r="M32" s="4">
        <v>184</v>
      </c>
      <c r="N32" s="4">
        <v>7</v>
      </c>
      <c r="O32" s="4">
        <v>9</v>
      </c>
      <c r="P32" s="4">
        <v>39</v>
      </c>
      <c r="Q32" s="4">
        <v>40</v>
      </c>
    </row>
    <row r="33" spans="1:17" ht="12.75">
      <c r="A33" t="s">
        <v>126</v>
      </c>
      <c r="B33" t="s">
        <v>68</v>
      </c>
      <c r="C33" s="4">
        <v>5</v>
      </c>
      <c r="D33" s="4" t="str">
        <f t="shared" si="0"/>
        <v>-</v>
      </c>
      <c r="E33" s="4" t="str">
        <f>"-"</f>
        <v>-</v>
      </c>
      <c r="F33" s="4" t="str">
        <f t="shared" si="4"/>
        <v>-</v>
      </c>
      <c r="G33" s="4" t="str">
        <f t="shared" si="1"/>
        <v>-</v>
      </c>
      <c r="H33" s="4">
        <v>5</v>
      </c>
      <c r="I33" s="4" t="str">
        <f t="shared" si="5"/>
        <v>-</v>
      </c>
      <c r="J33" s="4" t="str">
        <f t="shared" si="5"/>
        <v>-</v>
      </c>
      <c r="K33" s="4">
        <v>0</v>
      </c>
      <c r="L33" s="4">
        <v>552</v>
      </c>
      <c r="M33" s="4">
        <v>958</v>
      </c>
      <c r="N33" s="4">
        <v>49</v>
      </c>
      <c r="O33" s="4">
        <v>27</v>
      </c>
      <c r="P33" s="4">
        <v>152</v>
      </c>
      <c r="Q33" s="4">
        <v>136</v>
      </c>
    </row>
    <row r="34" spans="1:17" ht="12.75">
      <c r="A34" t="s">
        <v>126</v>
      </c>
      <c r="B34" t="s">
        <v>69</v>
      </c>
      <c r="C34" s="4">
        <v>5</v>
      </c>
      <c r="D34" s="4" t="str">
        <f t="shared" si="0"/>
        <v>-</v>
      </c>
      <c r="E34" s="4">
        <v>2</v>
      </c>
      <c r="F34" s="4" t="str">
        <f t="shared" si="4"/>
        <v>-</v>
      </c>
      <c r="G34" s="4" t="str">
        <f t="shared" si="1"/>
        <v>-</v>
      </c>
      <c r="H34" s="4">
        <v>3</v>
      </c>
      <c r="I34" s="4" t="str">
        <f t="shared" si="5"/>
        <v>-</v>
      </c>
      <c r="J34" s="4" t="str">
        <f t="shared" si="5"/>
        <v>-</v>
      </c>
      <c r="K34" s="4">
        <v>40</v>
      </c>
      <c r="L34" s="4">
        <v>785</v>
      </c>
      <c r="M34" s="4">
        <v>847</v>
      </c>
      <c r="N34" s="4">
        <v>36</v>
      </c>
      <c r="O34" s="4">
        <v>32</v>
      </c>
      <c r="P34" s="4">
        <v>171</v>
      </c>
      <c r="Q34" s="4">
        <v>168</v>
      </c>
    </row>
    <row r="35" spans="1:17" ht="12.75">
      <c r="A35" t="s">
        <v>126</v>
      </c>
      <c r="B35" t="s">
        <v>70</v>
      </c>
      <c r="C35" s="4">
        <v>2</v>
      </c>
      <c r="D35" s="4" t="str">
        <f t="shared" si="0"/>
        <v>-</v>
      </c>
      <c r="E35" s="4" t="str">
        <f>"-"</f>
        <v>-</v>
      </c>
      <c r="F35" s="4" t="str">
        <f t="shared" si="4"/>
        <v>-</v>
      </c>
      <c r="G35" s="4" t="str">
        <f t="shared" si="1"/>
        <v>-</v>
      </c>
      <c r="H35" s="4">
        <v>2</v>
      </c>
      <c r="I35" s="4" t="str">
        <f t="shared" si="5"/>
        <v>-</v>
      </c>
      <c r="J35" s="4" t="str">
        <f t="shared" si="5"/>
        <v>-</v>
      </c>
      <c r="K35" s="4">
        <v>0</v>
      </c>
      <c r="L35" s="4">
        <v>390</v>
      </c>
      <c r="M35" s="4">
        <v>457</v>
      </c>
      <c r="N35" s="4">
        <v>20</v>
      </c>
      <c r="O35" s="4">
        <v>9</v>
      </c>
      <c r="P35" s="4">
        <v>60</v>
      </c>
      <c r="Q35" s="4">
        <v>71</v>
      </c>
    </row>
    <row r="36" spans="1:17" ht="12.75">
      <c r="A36" t="s">
        <v>127</v>
      </c>
      <c r="B36" t="s">
        <v>51</v>
      </c>
      <c r="C36" s="4">
        <v>1</v>
      </c>
      <c r="D36" s="4" t="str">
        <f t="shared" si="0"/>
        <v>-</v>
      </c>
      <c r="E36" s="4">
        <v>1</v>
      </c>
      <c r="F36" s="4" t="str">
        <f t="shared" si="4"/>
        <v>-</v>
      </c>
      <c r="G36" s="4" t="str">
        <f t="shared" si="1"/>
        <v>-</v>
      </c>
      <c r="H36" s="4" t="str">
        <f>"-"</f>
        <v>-</v>
      </c>
      <c r="I36" s="4" t="str">
        <f t="shared" si="5"/>
        <v>-</v>
      </c>
      <c r="J36" s="4" t="str">
        <f t="shared" si="5"/>
        <v>-</v>
      </c>
      <c r="K36" s="4">
        <v>100</v>
      </c>
      <c r="L36" s="4">
        <v>225</v>
      </c>
      <c r="M36" s="4">
        <v>223</v>
      </c>
      <c r="N36" s="4">
        <v>6</v>
      </c>
      <c r="O36" s="4">
        <v>9</v>
      </c>
      <c r="P36" s="4">
        <v>29</v>
      </c>
      <c r="Q36" s="4">
        <v>40</v>
      </c>
    </row>
    <row r="37" spans="1:17" ht="12.75">
      <c r="A37" t="s">
        <v>127</v>
      </c>
      <c r="B37" t="s">
        <v>52</v>
      </c>
      <c r="C37" s="4">
        <v>1</v>
      </c>
      <c r="D37" s="4" t="str">
        <f t="shared" si="0"/>
        <v>-</v>
      </c>
      <c r="E37" s="4" t="str">
        <f>"-"</f>
        <v>-</v>
      </c>
      <c r="F37" s="4" t="str">
        <f t="shared" si="4"/>
        <v>-</v>
      </c>
      <c r="G37" s="4" t="str">
        <f t="shared" si="1"/>
        <v>-</v>
      </c>
      <c r="H37" s="4">
        <v>1</v>
      </c>
      <c r="I37" s="4" t="str">
        <f t="shared" si="5"/>
        <v>-</v>
      </c>
      <c r="J37" s="4" t="str">
        <f t="shared" si="5"/>
        <v>-</v>
      </c>
      <c r="K37" s="4">
        <v>0</v>
      </c>
      <c r="L37" s="4">
        <v>91</v>
      </c>
      <c r="M37" s="4">
        <v>205</v>
      </c>
      <c r="N37" s="4">
        <v>8</v>
      </c>
      <c r="O37" s="4">
        <v>10</v>
      </c>
      <c r="P37" s="4">
        <v>24</v>
      </c>
      <c r="Q37" s="4">
        <v>34</v>
      </c>
    </row>
    <row r="38" spans="1:17" ht="12.75">
      <c r="A38" t="s">
        <v>127</v>
      </c>
      <c r="B38" t="s">
        <v>53</v>
      </c>
      <c r="C38" s="4">
        <v>1</v>
      </c>
      <c r="D38" s="4" t="str">
        <f t="shared" si="0"/>
        <v>-</v>
      </c>
      <c r="E38" s="4" t="str">
        <f>"-"</f>
        <v>-</v>
      </c>
      <c r="F38" s="4" t="str">
        <f t="shared" si="4"/>
        <v>-</v>
      </c>
      <c r="G38" s="4" t="str">
        <f t="shared" si="1"/>
        <v>-</v>
      </c>
      <c r="H38" s="4">
        <v>1</v>
      </c>
      <c r="I38" s="4" t="str">
        <f t="shared" si="5"/>
        <v>-</v>
      </c>
      <c r="J38" s="4" t="str">
        <f t="shared" si="5"/>
        <v>-</v>
      </c>
      <c r="K38" s="4">
        <v>0</v>
      </c>
      <c r="L38" s="4">
        <v>113</v>
      </c>
      <c r="M38" s="4">
        <v>141</v>
      </c>
      <c r="N38" s="4">
        <v>10</v>
      </c>
      <c r="O38" s="4">
        <v>4</v>
      </c>
      <c r="P38" s="4">
        <v>25</v>
      </c>
      <c r="Q38" s="4">
        <v>20</v>
      </c>
    </row>
    <row r="39" spans="1:17" ht="12.75">
      <c r="A39" t="s">
        <v>127</v>
      </c>
      <c r="B39" s="10" t="s">
        <v>149</v>
      </c>
      <c r="C39" s="4">
        <v>2</v>
      </c>
      <c r="D39" s="4" t="str">
        <f t="shared" si="0"/>
        <v>-</v>
      </c>
      <c r="E39" s="4" t="str">
        <f>"-"</f>
        <v>-</v>
      </c>
      <c r="F39" s="4" t="str">
        <f t="shared" si="4"/>
        <v>-</v>
      </c>
      <c r="G39" s="4" t="str">
        <f t="shared" si="1"/>
        <v>-</v>
      </c>
      <c r="H39" s="4">
        <v>2</v>
      </c>
      <c r="I39" s="4" t="str">
        <f t="shared" si="5"/>
        <v>-</v>
      </c>
      <c r="J39" s="4" t="str">
        <f t="shared" si="5"/>
        <v>-</v>
      </c>
      <c r="K39" s="4">
        <v>0</v>
      </c>
      <c r="L39" s="4">
        <v>220</v>
      </c>
      <c r="M39" s="4">
        <v>338</v>
      </c>
      <c r="N39" s="4">
        <v>18</v>
      </c>
      <c r="O39" s="4">
        <v>11</v>
      </c>
      <c r="P39" s="4">
        <v>47</v>
      </c>
      <c r="Q39" s="4">
        <v>50</v>
      </c>
    </row>
    <row r="40" spans="1:17" ht="12.75">
      <c r="A40" t="s">
        <v>127</v>
      </c>
      <c r="B40" t="s">
        <v>55</v>
      </c>
      <c r="C40" s="4">
        <v>3</v>
      </c>
      <c r="D40" s="4" t="str">
        <f t="shared" si="0"/>
        <v>-</v>
      </c>
      <c r="E40" s="4" t="str">
        <f>"-"</f>
        <v>-</v>
      </c>
      <c r="F40" s="4" t="str">
        <f t="shared" si="4"/>
        <v>-</v>
      </c>
      <c r="G40" s="4" t="str">
        <f t="shared" si="1"/>
        <v>-</v>
      </c>
      <c r="H40" s="4">
        <v>3</v>
      </c>
      <c r="I40" s="4" t="str">
        <f t="shared" si="5"/>
        <v>-</v>
      </c>
      <c r="J40" s="4" t="str">
        <f t="shared" si="5"/>
        <v>-</v>
      </c>
      <c r="K40" s="4">
        <v>0</v>
      </c>
      <c r="L40" s="4">
        <v>470</v>
      </c>
      <c r="M40" s="4">
        <v>516</v>
      </c>
      <c r="N40" s="4">
        <v>29</v>
      </c>
      <c r="O40" s="4">
        <v>14</v>
      </c>
      <c r="P40" s="4">
        <v>110</v>
      </c>
      <c r="Q40" s="4">
        <v>80</v>
      </c>
    </row>
    <row r="41" spans="1:17" ht="12.75">
      <c r="A41" t="s">
        <v>127</v>
      </c>
      <c r="B41" t="s">
        <v>56</v>
      </c>
      <c r="C41" s="4">
        <v>5</v>
      </c>
      <c r="D41" s="4" t="str">
        <f t="shared" si="0"/>
        <v>-</v>
      </c>
      <c r="E41" s="4">
        <v>3</v>
      </c>
      <c r="F41" s="4" t="str">
        <f t="shared" si="4"/>
        <v>-</v>
      </c>
      <c r="G41" s="4" t="str">
        <f t="shared" si="1"/>
        <v>-</v>
      </c>
      <c r="H41" s="4">
        <v>2</v>
      </c>
      <c r="I41" s="4" t="str">
        <f t="shared" si="5"/>
        <v>-</v>
      </c>
      <c r="J41" s="4" t="str">
        <f t="shared" si="5"/>
        <v>-</v>
      </c>
      <c r="K41" s="4">
        <v>60</v>
      </c>
      <c r="L41" s="4">
        <v>881</v>
      </c>
      <c r="M41" s="4">
        <v>865</v>
      </c>
      <c r="N41" s="4">
        <v>39</v>
      </c>
      <c r="O41" s="4">
        <v>35</v>
      </c>
      <c r="P41" s="4">
        <v>176</v>
      </c>
      <c r="Q41" s="4">
        <v>192</v>
      </c>
    </row>
    <row r="42" spans="1:17" ht="12.75">
      <c r="A42" t="s">
        <v>127</v>
      </c>
      <c r="B42" t="s">
        <v>57</v>
      </c>
      <c r="C42" s="4">
        <v>3</v>
      </c>
      <c r="D42" s="4" t="str">
        <f t="shared" si="0"/>
        <v>-</v>
      </c>
      <c r="E42" s="4" t="str">
        <f>"-"</f>
        <v>-</v>
      </c>
      <c r="F42" s="4" t="str">
        <f t="shared" si="4"/>
        <v>-</v>
      </c>
      <c r="G42" s="4" t="str">
        <f t="shared" si="1"/>
        <v>-</v>
      </c>
      <c r="H42" s="4">
        <v>3</v>
      </c>
      <c r="I42" s="4" t="str">
        <f t="shared" si="5"/>
        <v>-</v>
      </c>
      <c r="J42" s="4" t="str">
        <f t="shared" si="5"/>
        <v>-</v>
      </c>
      <c r="K42" s="4">
        <v>0</v>
      </c>
      <c r="L42" s="4">
        <v>431</v>
      </c>
      <c r="M42" s="4">
        <v>638</v>
      </c>
      <c r="N42" s="4">
        <v>25</v>
      </c>
      <c r="O42" s="4">
        <v>21</v>
      </c>
      <c r="P42" s="4">
        <v>77</v>
      </c>
      <c r="Q42" s="4">
        <v>105</v>
      </c>
    </row>
    <row r="43" spans="1:17" ht="12.75">
      <c r="A43" t="s">
        <v>127</v>
      </c>
      <c r="B43" t="s">
        <v>58</v>
      </c>
      <c r="C43" s="4">
        <v>1</v>
      </c>
      <c r="D43" s="4" t="str">
        <f t="shared" si="0"/>
        <v>-</v>
      </c>
      <c r="E43" s="4">
        <v>1</v>
      </c>
      <c r="F43" s="4" t="str">
        <f t="shared" si="4"/>
        <v>-</v>
      </c>
      <c r="G43" s="4" t="str">
        <f t="shared" si="1"/>
        <v>-</v>
      </c>
      <c r="H43" s="4" t="str">
        <f>"-"</f>
        <v>-</v>
      </c>
      <c r="I43" s="4" t="str">
        <f t="shared" si="5"/>
        <v>-</v>
      </c>
      <c r="J43" s="4" t="str">
        <f t="shared" si="5"/>
        <v>-</v>
      </c>
      <c r="K43" s="4">
        <v>100</v>
      </c>
      <c r="L43" s="4">
        <v>166</v>
      </c>
      <c r="M43" s="4">
        <v>165</v>
      </c>
      <c r="N43" s="4">
        <v>5</v>
      </c>
      <c r="O43" s="4">
        <v>5</v>
      </c>
      <c r="P43" s="4">
        <v>36</v>
      </c>
      <c r="Q43" s="4">
        <v>40</v>
      </c>
    </row>
    <row r="44" spans="1:17" ht="12.75">
      <c r="A44" t="s">
        <v>127</v>
      </c>
      <c r="B44" t="s">
        <v>60</v>
      </c>
      <c r="C44" s="4">
        <v>4</v>
      </c>
      <c r="D44" s="4" t="str">
        <f t="shared" si="0"/>
        <v>-</v>
      </c>
      <c r="E44" s="4" t="str">
        <f>"-"</f>
        <v>-</v>
      </c>
      <c r="F44" s="4" t="str">
        <f t="shared" si="4"/>
        <v>-</v>
      </c>
      <c r="G44" s="4" t="str">
        <f t="shared" si="1"/>
        <v>-</v>
      </c>
      <c r="H44" s="4">
        <v>4</v>
      </c>
      <c r="I44" s="4" t="str">
        <f t="shared" si="5"/>
        <v>-</v>
      </c>
      <c r="J44" s="4" t="str">
        <f t="shared" si="5"/>
        <v>-</v>
      </c>
      <c r="K44" s="4">
        <v>0</v>
      </c>
      <c r="L44" s="4">
        <v>672</v>
      </c>
      <c r="M44" s="4">
        <v>862</v>
      </c>
      <c r="N44" s="4">
        <v>36</v>
      </c>
      <c r="O44" s="4">
        <v>20</v>
      </c>
      <c r="P44" s="4">
        <v>120</v>
      </c>
      <c r="Q44" s="4">
        <v>156</v>
      </c>
    </row>
    <row r="45" spans="1:17" ht="12.75">
      <c r="A45" t="s">
        <v>127</v>
      </c>
      <c r="B45" t="s">
        <v>61</v>
      </c>
      <c r="C45" s="4">
        <v>4</v>
      </c>
      <c r="D45" s="4" t="str">
        <f t="shared" si="0"/>
        <v>-</v>
      </c>
      <c r="E45" s="4">
        <v>1</v>
      </c>
      <c r="F45" s="4" t="str">
        <f t="shared" si="4"/>
        <v>-</v>
      </c>
      <c r="G45" s="4" t="str">
        <f t="shared" si="1"/>
        <v>-</v>
      </c>
      <c r="H45" s="4">
        <v>3</v>
      </c>
      <c r="I45" s="4" t="str">
        <f t="shared" si="5"/>
        <v>-</v>
      </c>
      <c r="J45" s="4" t="str">
        <f t="shared" si="5"/>
        <v>-</v>
      </c>
      <c r="K45" s="4">
        <v>25</v>
      </c>
      <c r="L45" s="4">
        <v>636</v>
      </c>
      <c r="M45" s="4">
        <v>732</v>
      </c>
      <c r="N45" s="4">
        <v>36</v>
      </c>
      <c r="O45" s="4">
        <v>25</v>
      </c>
      <c r="P45" s="4">
        <v>139</v>
      </c>
      <c r="Q45" s="4">
        <v>144</v>
      </c>
    </row>
    <row r="46" spans="1:17" ht="12.75">
      <c r="A46" t="s">
        <v>127</v>
      </c>
      <c r="B46" s="10" t="s">
        <v>128</v>
      </c>
      <c r="C46" s="4">
        <v>2</v>
      </c>
      <c r="D46" s="4" t="str">
        <f t="shared" si="0"/>
        <v>-</v>
      </c>
      <c r="E46" s="4" t="str">
        <f>"-"</f>
        <v>-</v>
      </c>
      <c r="F46" s="4" t="str">
        <f t="shared" si="4"/>
        <v>-</v>
      </c>
      <c r="G46" s="4" t="str">
        <f t="shared" si="1"/>
        <v>-</v>
      </c>
      <c r="H46" s="4">
        <v>2</v>
      </c>
      <c r="I46" s="4" t="str">
        <f t="shared" si="5"/>
        <v>-</v>
      </c>
      <c r="J46" s="4" t="str">
        <f t="shared" si="5"/>
        <v>-</v>
      </c>
      <c r="K46" s="4">
        <v>0</v>
      </c>
      <c r="L46" s="4">
        <v>249</v>
      </c>
      <c r="M46" s="4">
        <v>416</v>
      </c>
      <c r="N46" s="4">
        <v>19</v>
      </c>
      <c r="O46" s="4">
        <v>9</v>
      </c>
      <c r="P46" s="4">
        <v>67</v>
      </c>
      <c r="Q46" s="4">
        <v>49</v>
      </c>
    </row>
    <row r="47" spans="1:17" ht="12.75">
      <c r="A47" t="s">
        <v>127</v>
      </c>
      <c r="B47" t="s">
        <v>65</v>
      </c>
      <c r="C47" s="4">
        <v>1</v>
      </c>
      <c r="D47" s="4" t="str">
        <f t="shared" si="0"/>
        <v>-</v>
      </c>
      <c r="E47" s="4" t="str">
        <f>"-"</f>
        <v>-</v>
      </c>
      <c r="F47" s="4" t="str">
        <f t="shared" si="4"/>
        <v>-</v>
      </c>
      <c r="G47" s="4" t="str">
        <f t="shared" si="1"/>
        <v>-</v>
      </c>
      <c r="H47" s="4">
        <v>1</v>
      </c>
      <c r="I47" s="4" t="str">
        <f t="shared" si="5"/>
        <v>-</v>
      </c>
      <c r="J47" s="4" t="str">
        <f t="shared" si="5"/>
        <v>-</v>
      </c>
      <c r="K47" s="4">
        <v>0</v>
      </c>
      <c r="L47" s="4">
        <v>131</v>
      </c>
      <c r="M47" s="4">
        <v>155</v>
      </c>
      <c r="N47" s="4">
        <v>9</v>
      </c>
      <c r="O47" s="4">
        <v>6</v>
      </c>
      <c r="P47" s="4">
        <v>40</v>
      </c>
      <c r="Q47" s="4">
        <v>36</v>
      </c>
    </row>
    <row r="48" spans="1:17" ht="12.75">
      <c r="A48" t="s">
        <v>127</v>
      </c>
      <c r="B48" t="s">
        <v>66</v>
      </c>
      <c r="C48" s="4">
        <v>1</v>
      </c>
      <c r="D48" s="4" t="str">
        <f t="shared" si="0"/>
        <v>-</v>
      </c>
      <c r="E48" s="4" t="str">
        <f>"-"</f>
        <v>-</v>
      </c>
      <c r="F48" s="4" t="str">
        <f t="shared" si="4"/>
        <v>-</v>
      </c>
      <c r="G48" s="4" t="str">
        <f t="shared" si="1"/>
        <v>-</v>
      </c>
      <c r="H48" s="4">
        <v>1</v>
      </c>
      <c r="I48" s="4" t="str">
        <f t="shared" si="5"/>
        <v>-</v>
      </c>
      <c r="J48" s="4" t="str">
        <f t="shared" si="5"/>
        <v>-</v>
      </c>
      <c r="K48" s="4">
        <v>0</v>
      </c>
      <c r="L48" s="4">
        <v>110</v>
      </c>
      <c r="M48" s="4">
        <v>302</v>
      </c>
      <c r="N48" s="4">
        <v>10</v>
      </c>
      <c r="O48" s="4">
        <v>6</v>
      </c>
      <c r="P48" s="4">
        <v>25</v>
      </c>
      <c r="Q48" s="4">
        <v>40</v>
      </c>
    </row>
    <row r="49" spans="1:17" ht="12.75">
      <c r="A49" t="s">
        <v>127</v>
      </c>
      <c r="B49" t="s">
        <v>67</v>
      </c>
      <c r="C49" s="4">
        <v>4</v>
      </c>
      <c r="D49" s="4" t="str">
        <f t="shared" si="0"/>
        <v>-</v>
      </c>
      <c r="E49" s="4">
        <v>3</v>
      </c>
      <c r="F49" s="4" t="str">
        <f t="shared" si="4"/>
        <v>-</v>
      </c>
      <c r="G49" s="4" t="str">
        <f t="shared" si="1"/>
        <v>-</v>
      </c>
      <c r="H49" s="4">
        <v>1</v>
      </c>
      <c r="I49" s="4" t="str">
        <f t="shared" si="5"/>
        <v>-</v>
      </c>
      <c r="J49" s="4" t="str">
        <f t="shared" si="5"/>
        <v>-</v>
      </c>
      <c r="K49" s="4">
        <v>75</v>
      </c>
      <c r="L49" s="4">
        <v>717</v>
      </c>
      <c r="M49" s="4">
        <v>607</v>
      </c>
      <c r="N49" s="4">
        <v>31</v>
      </c>
      <c r="O49" s="4">
        <v>31</v>
      </c>
      <c r="P49" s="4">
        <v>135</v>
      </c>
      <c r="Q49" s="4">
        <v>138</v>
      </c>
    </row>
    <row r="50" spans="1:17" ht="12.75">
      <c r="A50" t="s">
        <v>127</v>
      </c>
      <c r="B50" t="s">
        <v>68</v>
      </c>
      <c r="C50" s="4">
        <v>1</v>
      </c>
      <c r="D50" s="4" t="str">
        <f t="shared" si="0"/>
        <v>-</v>
      </c>
      <c r="E50" s="4" t="str">
        <f>"-"</f>
        <v>-</v>
      </c>
      <c r="F50" s="4" t="str">
        <f t="shared" si="4"/>
        <v>-</v>
      </c>
      <c r="G50" s="4" t="str">
        <f t="shared" si="1"/>
        <v>-</v>
      </c>
      <c r="H50" s="4">
        <v>1</v>
      </c>
      <c r="I50" s="4" t="str">
        <f t="shared" si="5"/>
        <v>-</v>
      </c>
      <c r="J50" s="4" t="str">
        <f t="shared" si="5"/>
        <v>-</v>
      </c>
      <c r="K50" s="4">
        <v>0</v>
      </c>
      <c r="L50" s="4">
        <v>85</v>
      </c>
      <c r="M50" s="4">
        <v>381</v>
      </c>
      <c r="N50" s="4">
        <v>10</v>
      </c>
      <c r="O50" s="4">
        <v>6</v>
      </c>
      <c r="P50" s="4">
        <v>29</v>
      </c>
      <c r="Q50" s="4">
        <v>40</v>
      </c>
    </row>
    <row r="51" spans="1:17" ht="12.75">
      <c r="A51" t="s">
        <v>127</v>
      </c>
      <c r="B51" t="s">
        <v>69</v>
      </c>
      <c r="C51" s="4">
        <v>2</v>
      </c>
      <c r="D51" s="4" t="str">
        <f t="shared" si="0"/>
        <v>-</v>
      </c>
      <c r="E51" s="4">
        <v>2</v>
      </c>
      <c r="F51" s="4" t="str">
        <f t="shared" si="4"/>
        <v>-</v>
      </c>
      <c r="G51" s="4" t="str">
        <f t="shared" si="1"/>
        <v>-</v>
      </c>
      <c r="H51" s="4" t="str">
        <f>"-"</f>
        <v>-</v>
      </c>
      <c r="I51" s="4" t="str">
        <f t="shared" si="5"/>
        <v>-</v>
      </c>
      <c r="J51" s="4" t="str">
        <f t="shared" si="5"/>
        <v>-</v>
      </c>
      <c r="K51" s="4">
        <v>100</v>
      </c>
      <c r="L51" s="4">
        <v>191</v>
      </c>
      <c r="M51" s="4">
        <v>184</v>
      </c>
      <c r="N51" s="4">
        <v>5</v>
      </c>
      <c r="O51" s="4">
        <v>20</v>
      </c>
      <c r="P51" s="4">
        <v>42</v>
      </c>
      <c r="Q51" s="4">
        <v>59</v>
      </c>
    </row>
    <row r="52" spans="1:17" ht="12.75">
      <c r="A52" t="s">
        <v>127</v>
      </c>
      <c r="B52" t="s">
        <v>70</v>
      </c>
      <c r="C52" s="4">
        <v>2</v>
      </c>
      <c r="D52" s="4" t="str">
        <f t="shared" si="0"/>
        <v>-</v>
      </c>
      <c r="E52" s="4">
        <v>1</v>
      </c>
      <c r="F52" s="4" t="str">
        <f t="shared" si="4"/>
        <v>-</v>
      </c>
      <c r="G52" s="4" t="str">
        <f t="shared" si="1"/>
        <v>-</v>
      </c>
      <c r="H52" s="4">
        <v>1</v>
      </c>
      <c r="I52" s="4" t="str">
        <f t="shared" si="5"/>
        <v>-</v>
      </c>
      <c r="J52" s="4" t="str">
        <f t="shared" si="5"/>
        <v>-</v>
      </c>
      <c r="K52" s="4">
        <v>50</v>
      </c>
      <c r="L52" s="4">
        <v>135</v>
      </c>
      <c r="M52" s="4">
        <v>233</v>
      </c>
      <c r="N52" s="4">
        <v>14</v>
      </c>
      <c r="O52" s="4">
        <v>16</v>
      </c>
      <c r="P52" s="4">
        <v>35</v>
      </c>
      <c r="Q52" s="4">
        <v>56</v>
      </c>
    </row>
  </sheetData>
  <sheetProtection/>
  <mergeCells count="4">
    <mergeCell ref="A1:Q1"/>
    <mergeCell ref="A3:Q3"/>
    <mergeCell ref="A4:Q4"/>
    <mergeCell ref="A6:Q6"/>
  </mergeCells>
  <printOptions horizontalCentered="1"/>
  <pageMargins left="0.15748031496062992" right="0.15748031496062992" top="0" bottom="0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5.57421875" style="4" bestFit="1" customWidth="1"/>
    <col min="2" max="2" width="7.421875" style="0" customWidth="1"/>
    <col min="3" max="3" width="7.421875" style="4" customWidth="1"/>
    <col min="4" max="5" width="7.421875" style="0" customWidth="1"/>
    <col min="6" max="6" width="7.421875" style="4" customWidth="1"/>
    <col min="7" max="17" width="7.421875" style="0" customWidth="1"/>
  </cols>
  <sheetData>
    <row r="1" spans="1:17" ht="19.5">
      <c r="A1" s="9" t="s">
        <v>72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3" spans="1:17" ht="18">
      <c r="A3" s="8" t="s">
        <v>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8">
      <c r="A4" s="8" t="s">
        <v>125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6" spans="1:17" ht="15">
      <c r="A6" s="7" t="s">
        <v>161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3" ht="15">
      <c r="A7" s="3"/>
      <c r="B7" s="3"/>
      <c r="C7" s="3"/>
    </row>
    <row r="8" spans="1:17" ht="12.75">
      <c r="A8" t="s">
        <v>2</v>
      </c>
      <c r="B8" s="4" t="s">
        <v>35</v>
      </c>
      <c r="C8" s="4" t="s">
        <v>36</v>
      </c>
      <c r="D8" s="4" t="s">
        <v>37</v>
      </c>
      <c r="E8" s="4" t="s">
        <v>38</v>
      </c>
      <c r="F8" s="4" t="s">
        <v>39</v>
      </c>
      <c r="G8" s="4" t="s">
        <v>40</v>
      </c>
      <c r="H8" s="4" t="s">
        <v>41</v>
      </c>
      <c r="I8" s="4" t="s">
        <v>42</v>
      </c>
      <c r="J8" s="4" t="s">
        <v>43</v>
      </c>
      <c r="K8" s="4" t="s">
        <v>44</v>
      </c>
      <c r="L8" s="4" t="s">
        <v>45</v>
      </c>
      <c r="M8" s="4" t="s">
        <v>46</v>
      </c>
      <c r="N8" s="4" t="s">
        <v>47</v>
      </c>
      <c r="O8" s="4" t="s">
        <v>48</v>
      </c>
      <c r="P8" s="4" t="s">
        <v>49</v>
      </c>
      <c r="Q8" s="4"/>
    </row>
    <row r="9" spans="1:17" ht="12.75">
      <c r="A9" t="s">
        <v>71</v>
      </c>
      <c r="B9" s="4">
        <v>19</v>
      </c>
      <c r="C9" s="4" t="str">
        <f>"-"</f>
        <v>-</v>
      </c>
      <c r="D9" s="4">
        <v>11</v>
      </c>
      <c r="E9" s="4">
        <v>3</v>
      </c>
      <c r="F9" s="4" t="str">
        <f>"-"</f>
        <v>-</v>
      </c>
      <c r="G9" s="4">
        <v>5</v>
      </c>
      <c r="H9" s="4" t="str">
        <f aca="true" t="shared" si="0" ref="H9:I11">"-"</f>
        <v>-</v>
      </c>
      <c r="I9" s="4" t="str">
        <f t="shared" si="0"/>
        <v>-</v>
      </c>
      <c r="J9" s="4">
        <v>57.89</v>
      </c>
      <c r="K9" s="4">
        <v>2913</v>
      </c>
      <c r="L9" s="4">
        <v>2644</v>
      </c>
      <c r="M9" s="4">
        <v>133</v>
      </c>
      <c r="N9" s="4">
        <v>133</v>
      </c>
      <c r="O9" s="4">
        <v>597</v>
      </c>
      <c r="P9" s="4">
        <v>608</v>
      </c>
      <c r="Q9" s="4"/>
    </row>
    <row r="10" spans="1:17" ht="12.75">
      <c r="A10" t="s">
        <v>126</v>
      </c>
      <c r="B10" s="4">
        <v>46</v>
      </c>
      <c r="C10" s="4" t="str">
        <f>"-"</f>
        <v>-</v>
      </c>
      <c r="D10" s="4">
        <v>15</v>
      </c>
      <c r="E10" s="4">
        <v>1</v>
      </c>
      <c r="F10" s="4" t="str">
        <f>"-"</f>
        <v>-</v>
      </c>
      <c r="G10" s="4">
        <v>30</v>
      </c>
      <c r="H10" s="4" t="str">
        <f t="shared" si="0"/>
        <v>-</v>
      </c>
      <c r="I10" s="4" t="str">
        <f t="shared" si="0"/>
        <v>-</v>
      </c>
      <c r="J10" s="4">
        <v>32.61</v>
      </c>
      <c r="K10" s="4">
        <v>7164</v>
      </c>
      <c r="L10" s="4">
        <v>8215</v>
      </c>
      <c r="M10" s="4">
        <v>400</v>
      </c>
      <c r="N10" s="4">
        <v>307</v>
      </c>
      <c r="O10" s="4">
        <v>1576</v>
      </c>
      <c r="P10" s="4">
        <v>1519</v>
      </c>
      <c r="Q10" s="4"/>
    </row>
    <row r="11" spans="1:17" ht="12.75">
      <c r="A11" t="s">
        <v>127</v>
      </c>
      <c r="B11" s="4">
        <v>38</v>
      </c>
      <c r="C11" s="4" t="str">
        <f>"-"</f>
        <v>-</v>
      </c>
      <c r="D11" s="4">
        <v>12</v>
      </c>
      <c r="E11" s="4" t="str">
        <f>"-"</f>
        <v>-</v>
      </c>
      <c r="F11" s="4" t="str">
        <f>"-"</f>
        <v>-</v>
      </c>
      <c r="G11" s="4">
        <v>26</v>
      </c>
      <c r="H11" s="4" t="str">
        <f t="shared" si="0"/>
        <v>-</v>
      </c>
      <c r="I11" s="4" t="str">
        <f t="shared" si="0"/>
        <v>-</v>
      </c>
      <c r="J11" s="4">
        <v>31.58</v>
      </c>
      <c r="K11" s="4">
        <v>5523</v>
      </c>
      <c r="L11" s="4">
        <v>6963</v>
      </c>
      <c r="M11" s="4">
        <v>310</v>
      </c>
      <c r="N11" s="4">
        <v>248</v>
      </c>
      <c r="O11" s="4">
        <v>1156</v>
      </c>
      <c r="P11" s="4">
        <v>1279</v>
      </c>
      <c r="Q11" s="4"/>
    </row>
    <row r="12" spans="1:17" ht="12.75">
      <c r="A12"/>
      <c r="B12" s="4"/>
      <c r="D12" s="4"/>
      <c r="E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/>
      <c r="B13" s="4"/>
      <c r="D13" s="4"/>
      <c r="E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2.75">
      <c r="A14"/>
      <c r="D14" s="4"/>
      <c r="E14" s="4"/>
      <c r="G14" s="4"/>
      <c r="H14" s="4"/>
      <c r="I14" s="4"/>
      <c r="J14" s="4"/>
      <c r="K14" s="6"/>
      <c r="L14" s="4"/>
      <c r="M14" s="4"/>
      <c r="N14" s="4"/>
      <c r="O14" s="4"/>
      <c r="P14" s="4"/>
      <c r="Q14" s="4"/>
    </row>
    <row r="15" spans="1:17" ht="12.75">
      <c r="A15"/>
      <c r="D15" s="4"/>
      <c r="E15" s="4"/>
      <c r="G15" s="4"/>
      <c r="H15" s="4"/>
      <c r="I15" s="4"/>
      <c r="J15" s="4"/>
      <c r="K15" s="6"/>
      <c r="L15" s="4"/>
      <c r="M15" s="4"/>
      <c r="N15" s="4"/>
      <c r="O15" s="4"/>
      <c r="P15" s="4"/>
      <c r="Q15" s="4"/>
    </row>
    <row r="16" spans="1:17" ht="12.75">
      <c r="A16"/>
      <c r="D16" s="4"/>
      <c r="E16" s="4"/>
      <c r="G16" s="4"/>
      <c r="H16" s="4"/>
      <c r="I16" s="4"/>
      <c r="J16" s="4"/>
      <c r="K16" s="6"/>
      <c r="L16" s="4"/>
      <c r="M16" s="4"/>
      <c r="N16" s="4"/>
      <c r="O16" s="4"/>
      <c r="P16" s="4"/>
      <c r="Q16" s="4"/>
    </row>
    <row r="17" spans="1:17" ht="12.75">
      <c r="A17"/>
      <c r="D17" s="4"/>
      <c r="E17" s="4"/>
      <c r="G17" s="4"/>
      <c r="H17" s="4"/>
      <c r="I17" s="4"/>
      <c r="J17" s="4"/>
      <c r="K17" s="6"/>
      <c r="L17" s="4"/>
      <c r="M17" s="4"/>
      <c r="N17" s="4"/>
      <c r="O17" s="4"/>
      <c r="P17" s="4"/>
      <c r="Q17" s="4"/>
    </row>
    <row r="18" spans="1:17" ht="12.75">
      <c r="A18"/>
      <c r="D18" s="4"/>
      <c r="E18" s="4"/>
      <c r="G18" s="4"/>
      <c r="H18" s="4"/>
      <c r="I18" s="4"/>
      <c r="J18" s="4"/>
      <c r="K18" s="6"/>
      <c r="L18" s="4"/>
      <c r="M18" s="4"/>
      <c r="N18" s="4"/>
      <c r="O18" s="4"/>
      <c r="P18" s="4"/>
      <c r="Q18" s="4"/>
    </row>
    <row r="19" spans="1:17" ht="12.75">
      <c r="A19"/>
      <c r="D19" s="4"/>
      <c r="E19" s="4"/>
      <c r="G19" s="4"/>
      <c r="H19" s="4"/>
      <c r="I19" s="4"/>
      <c r="J19" s="4"/>
      <c r="K19" s="6"/>
      <c r="L19" s="4"/>
      <c r="M19" s="4"/>
      <c r="N19" s="4"/>
      <c r="O19" s="4"/>
      <c r="P19" s="4"/>
      <c r="Q19" s="4"/>
    </row>
    <row r="20" spans="1:17" ht="12.75">
      <c r="A20"/>
      <c r="D20" s="4"/>
      <c r="E20" s="4"/>
      <c r="G20" s="4"/>
      <c r="H20" s="4"/>
      <c r="I20" s="4"/>
      <c r="J20" s="4"/>
      <c r="K20" s="6"/>
      <c r="L20" s="4"/>
      <c r="M20" s="4"/>
      <c r="N20" s="4"/>
      <c r="O20" s="4"/>
      <c r="P20" s="4"/>
      <c r="Q20" s="4"/>
    </row>
    <row r="21" spans="1:17" ht="12.75">
      <c r="A21"/>
      <c r="D21" s="4"/>
      <c r="E21" s="4"/>
      <c r="G21" s="4"/>
      <c r="H21" s="4"/>
      <c r="I21" s="4"/>
      <c r="J21" s="4"/>
      <c r="K21" s="6"/>
      <c r="L21" s="4"/>
      <c r="M21" s="4"/>
      <c r="N21" s="4"/>
      <c r="O21" s="4"/>
      <c r="P21" s="4"/>
      <c r="Q21" s="4"/>
    </row>
    <row r="22" spans="1:17" ht="12.75">
      <c r="A22"/>
      <c r="D22" s="4"/>
      <c r="E22" s="4"/>
      <c r="G22" s="4"/>
      <c r="H22" s="4"/>
      <c r="I22" s="4"/>
      <c r="J22" s="4"/>
      <c r="K22" s="6"/>
      <c r="L22" s="4"/>
      <c r="M22" s="4"/>
      <c r="N22" s="4"/>
      <c r="O22" s="4"/>
      <c r="P22" s="4"/>
      <c r="Q22" s="4"/>
    </row>
    <row r="23" spans="1:17" ht="12.75">
      <c r="A23"/>
      <c r="D23" s="4"/>
      <c r="E23" s="4"/>
      <c r="G23" s="4"/>
      <c r="H23" s="4"/>
      <c r="I23" s="4"/>
      <c r="J23" s="4"/>
      <c r="K23" s="6"/>
      <c r="L23" s="4"/>
      <c r="M23" s="4"/>
      <c r="N23" s="4"/>
      <c r="O23" s="4"/>
      <c r="P23" s="4"/>
      <c r="Q23" s="4"/>
    </row>
    <row r="24" spans="1:17" ht="12.75">
      <c r="A24"/>
      <c r="D24" s="4"/>
      <c r="E24" s="4"/>
      <c r="G24" s="4"/>
      <c r="H24" s="4"/>
      <c r="I24" s="4"/>
      <c r="J24" s="4"/>
      <c r="K24" s="6"/>
      <c r="L24" s="4"/>
      <c r="M24" s="4"/>
      <c r="N24" s="4"/>
      <c r="O24" s="4"/>
      <c r="P24" s="4"/>
      <c r="Q24" s="4"/>
    </row>
    <row r="25" spans="1:17" ht="12.75">
      <c r="A25"/>
      <c r="D25" s="4"/>
      <c r="E25" s="4"/>
      <c r="G25" s="4"/>
      <c r="H25" s="4"/>
      <c r="I25" s="4"/>
      <c r="J25" s="4"/>
      <c r="K25" s="6"/>
      <c r="L25" s="4"/>
      <c r="M25" s="4"/>
      <c r="N25" s="4"/>
      <c r="O25" s="4"/>
      <c r="P25" s="4"/>
      <c r="Q25" s="4"/>
    </row>
    <row r="26" spans="1:17" ht="12.75">
      <c r="A26"/>
      <c r="D26" s="4"/>
      <c r="E26" s="4"/>
      <c r="G26" s="4"/>
      <c r="H26" s="4"/>
      <c r="I26" s="4"/>
      <c r="J26" s="4"/>
      <c r="K26" s="6"/>
      <c r="L26" s="4"/>
      <c r="M26" s="4"/>
      <c r="N26" s="4"/>
      <c r="O26" s="4"/>
      <c r="P26" s="4"/>
      <c r="Q26" s="4"/>
    </row>
    <row r="27" spans="1:17" ht="12.75">
      <c r="A27"/>
      <c r="D27" s="4"/>
      <c r="E27" s="4"/>
      <c r="G27" s="4"/>
      <c r="H27" s="4"/>
      <c r="I27" s="4"/>
      <c r="J27" s="4"/>
      <c r="K27" s="6"/>
      <c r="L27" s="4"/>
      <c r="M27" s="4"/>
      <c r="N27" s="4"/>
      <c r="O27" s="4"/>
      <c r="P27" s="4"/>
      <c r="Q27" s="4"/>
    </row>
    <row r="28" spans="1:17" ht="12.75">
      <c r="A28"/>
      <c r="D28" s="4"/>
      <c r="E28" s="4"/>
      <c r="G28" s="4"/>
      <c r="H28" s="4"/>
      <c r="I28" s="4"/>
      <c r="J28" s="4"/>
      <c r="K28" s="6"/>
      <c r="L28" s="4"/>
      <c r="M28" s="4"/>
      <c r="N28" s="4"/>
      <c r="O28" s="4"/>
      <c r="P28" s="4"/>
      <c r="Q28" s="4"/>
    </row>
    <row r="29" spans="1:17" ht="12.75">
      <c r="A29"/>
      <c r="D29" s="4"/>
      <c r="E29" s="4"/>
      <c r="G29" s="4"/>
      <c r="H29" s="4"/>
      <c r="I29" s="4"/>
      <c r="J29" s="4"/>
      <c r="K29" s="6"/>
      <c r="L29" s="4"/>
      <c r="M29" s="4"/>
      <c r="N29" s="4"/>
      <c r="O29" s="4"/>
      <c r="P29" s="4"/>
      <c r="Q29" s="4"/>
    </row>
    <row r="30" spans="1:17" ht="12.75">
      <c r="A30"/>
      <c r="D30" s="4"/>
      <c r="E30" s="4"/>
      <c r="G30" s="4"/>
      <c r="H30" s="4"/>
      <c r="I30" s="4"/>
      <c r="J30" s="4"/>
      <c r="K30" s="6"/>
      <c r="L30" s="4"/>
      <c r="M30" s="4"/>
      <c r="N30" s="4"/>
      <c r="O30" s="4"/>
      <c r="P30" s="4"/>
      <c r="Q30" s="4"/>
    </row>
    <row r="31" spans="1:17" ht="12.75">
      <c r="A31"/>
      <c r="D31" s="4"/>
      <c r="E31" s="4"/>
      <c r="G31" s="4"/>
      <c r="H31" s="4"/>
      <c r="I31" s="4"/>
      <c r="J31" s="4"/>
      <c r="K31" s="6"/>
      <c r="L31" s="4"/>
      <c r="M31" s="4"/>
      <c r="N31" s="4"/>
      <c r="O31" s="4"/>
      <c r="P31" s="4"/>
      <c r="Q31" s="4"/>
    </row>
    <row r="32" spans="1:17" ht="12.75">
      <c r="A32"/>
      <c r="D32" s="4"/>
      <c r="E32" s="4"/>
      <c r="G32" s="4"/>
      <c r="H32" s="4"/>
      <c r="I32" s="4"/>
      <c r="J32" s="4"/>
      <c r="K32" s="6"/>
      <c r="L32" s="4"/>
      <c r="M32" s="4"/>
      <c r="N32" s="4"/>
      <c r="O32" s="4"/>
      <c r="P32" s="4"/>
      <c r="Q32" s="4"/>
    </row>
    <row r="33" spans="1:17" ht="12.75">
      <c r="A33"/>
      <c r="D33" s="4"/>
      <c r="E33" s="4"/>
      <c r="G33" s="4"/>
      <c r="H33" s="4"/>
      <c r="I33" s="4"/>
      <c r="J33" s="4"/>
      <c r="K33" s="6"/>
      <c r="L33" s="4"/>
      <c r="M33" s="4"/>
      <c r="N33" s="4"/>
      <c r="O33" s="4"/>
      <c r="P33" s="4"/>
      <c r="Q33" s="4"/>
    </row>
    <row r="34" spans="1:17" ht="12.75">
      <c r="A34"/>
      <c r="D34" s="4"/>
      <c r="E34" s="4"/>
      <c r="G34" s="4"/>
      <c r="H34" s="4"/>
      <c r="I34" s="4"/>
      <c r="J34" s="4"/>
      <c r="K34" s="6"/>
      <c r="L34" s="4"/>
      <c r="M34" s="4"/>
      <c r="N34" s="4"/>
      <c r="O34" s="4"/>
      <c r="P34" s="4"/>
      <c r="Q34" s="4"/>
    </row>
    <row r="35" spans="1:17" ht="12.75">
      <c r="A35"/>
      <c r="D35" s="4"/>
      <c r="E35" s="4"/>
      <c r="G35" s="4"/>
      <c r="H35" s="4"/>
      <c r="I35" s="4"/>
      <c r="J35" s="4"/>
      <c r="K35" s="6"/>
      <c r="L35" s="4"/>
      <c r="M35" s="4"/>
      <c r="N35" s="4"/>
      <c r="O35" s="4"/>
      <c r="P35" s="4"/>
      <c r="Q35" s="4"/>
    </row>
    <row r="36" spans="1:17" ht="12.75">
      <c r="A36"/>
      <c r="D36" s="4"/>
      <c r="E36" s="4"/>
      <c r="G36" s="4"/>
      <c r="H36" s="4"/>
      <c r="I36" s="4"/>
      <c r="J36" s="4"/>
      <c r="K36" s="6"/>
      <c r="L36" s="4"/>
      <c r="M36" s="4"/>
      <c r="N36" s="4"/>
      <c r="O36" s="4"/>
      <c r="P36" s="4"/>
      <c r="Q36" s="4"/>
    </row>
    <row r="37" spans="1:17" ht="12.75">
      <c r="A37"/>
      <c r="D37" s="4"/>
      <c r="E37" s="4"/>
      <c r="G37" s="4"/>
      <c r="H37" s="4"/>
      <c r="I37" s="4"/>
      <c r="J37" s="4"/>
      <c r="K37" s="6"/>
      <c r="L37" s="4"/>
      <c r="M37" s="4"/>
      <c r="N37" s="4"/>
      <c r="O37" s="4"/>
      <c r="P37" s="4"/>
      <c r="Q37" s="4"/>
    </row>
    <row r="38" spans="1:17" ht="12.75">
      <c r="A38"/>
      <c r="D38" s="4"/>
      <c r="E38" s="4"/>
      <c r="G38" s="4"/>
      <c r="H38" s="4"/>
      <c r="I38" s="4"/>
      <c r="J38" s="4"/>
      <c r="K38" s="6"/>
      <c r="L38" s="4"/>
      <c r="M38" s="4"/>
      <c r="N38" s="4"/>
      <c r="O38" s="4"/>
      <c r="P38" s="4"/>
      <c r="Q38" s="4"/>
    </row>
    <row r="39" spans="1:17" ht="12.75">
      <c r="A39"/>
      <c r="D39" s="4"/>
      <c r="E39" s="4"/>
      <c r="G39" s="4"/>
      <c r="H39" s="4"/>
      <c r="I39" s="4"/>
      <c r="J39" s="4"/>
      <c r="K39" s="6"/>
      <c r="L39" s="4"/>
      <c r="M39" s="4"/>
      <c r="N39" s="4"/>
      <c r="O39" s="4"/>
      <c r="P39" s="4"/>
      <c r="Q39" s="4"/>
    </row>
    <row r="40" spans="1:17" ht="12.75">
      <c r="A40"/>
      <c r="D40" s="4"/>
      <c r="E40" s="4"/>
      <c r="G40" s="4"/>
      <c r="H40" s="4"/>
      <c r="I40" s="4"/>
      <c r="J40" s="4"/>
      <c r="K40" s="6"/>
      <c r="L40" s="4"/>
      <c r="M40" s="4"/>
      <c r="N40" s="4"/>
      <c r="O40" s="4"/>
      <c r="P40" s="4"/>
      <c r="Q40" s="4"/>
    </row>
    <row r="41" spans="1:17" ht="12.75">
      <c r="A41"/>
      <c r="D41" s="4"/>
      <c r="E41" s="4"/>
      <c r="G41" s="4"/>
      <c r="H41" s="4"/>
      <c r="I41" s="4"/>
      <c r="J41" s="4"/>
      <c r="K41" s="6"/>
      <c r="L41" s="4"/>
      <c r="M41" s="4"/>
      <c r="N41" s="4"/>
      <c r="O41" s="4"/>
      <c r="P41" s="4"/>
      <c r="Q41" s="4"/>
    </row>
    <row r="42" spans="1:17" ht="12.75">
      <c r="A42"/>
      <c r="D42" s="4"/>
      <c r="E42" s="4"/>
      <c r="G42" s="4"/>
      <c r="H42" s="4"/>
      <c r="I42" s="4"/>
      <c r="J42" s="4"/>
      <c r="K42" s="6"/>
      <c r="L42" s="4"/>
      <c r="M42" s="4"/>
      <c r="N42" s="4"/>
      <c r="O42" s="4"/>
      <c r="P42" s="4"/>
      <c r="Q42" s="4"/>
    </row>
    <row r="43" spans="1:17" ht="12.75">
      <c r="A43"/>
      <c r="D43" s="4"/>
      <c r="E43" s="4"/>
      <c r="G43" s="4"/>
      <c r="H43" s="4"/>
      <c r="I43" s="4"/>
      <c r="J43" s="4"/>
      <c r="K43" s="6"/>
      <c r="L43" s="4"/>
      <c r="M43" s="4"/>
      <c r="N43" s="4"/>
      <c r="O43" s="4"/>
      <c r="P43" s="4"/>
      <c r="Q43" s="4"/>
    </row>
    <row r="44" spans="1:17" ht="12.75">
      <c r="A44"/>
      <c r="D44" s="4"/>
      <c r="E44" s="4"/>
      <c r="G44" s="4"/>
      <c r="H44" s="4"/>
      <c r="I44" s="4"/>
      <c r="J44" s="4"/>
      <c r="K44" s="6"/>
      <c r="L44" s="4"/>
      <c r="M44" s="4"/>
      <c r="N44" s="4"/>
      <c r="O44" s="4"/>
      <c r="P44" s="4"/>
      <c r="Q44" s="4"/>
    </row>
    <row r="45" spans="1:17" ht="12.75">
      <c r="A45"/>
      <c r="D45" s="4"/>
      <c r="E45" s="4"/>
      <c r="G45" s="4"/>
      <c r="H45" s="4"/>
      <c r="I45" s="4"/>
      <c r="J45" s="4"/>
      <c r="K45" s="6"/>
      <c r="L45" s="4"/>
      <c r="M45" s="4"/>
      <c r="N45" s="4"/>
      <c r="O45" s="4"/>
      <c r="P45" s="4"/>
      <c r="Q45" s="4"/>
    </row>
    <row r="46" spans="1:17" ht="12.75">
      <c r="A46"/>
      <c r="D46" s="4"/>
      <c r="E46" s="4"/>
      <c r="G46" s="4"/>
      <c r="H46" s="4"/>
      <c r="I46" s="4"/>
      <c r="J46" s="4"/>
      <c r="K46" s="6"/>
      <c r="L46" s="4"/>
      <c r="M46" s="4"/>
      <c r="N46" s="4"/>
      <c r="O46" s="4"/>
      <c r="P46" s="4"/>
      <c r="Q46" s="4"/>
    </row>
    <row r="47" spans="1:17" ht="12.75">
      <c r="A47"/>
      <c r="D47" s="4"/>
      <c r="E47" s="4"/>
      <c r="G47" s="4"/>
      <c r="H47" s="4"/>
      <c r="I47" s="4"/>
      <c r="J47" s="4"/>
      <c r="K47" s="6"/>
      <c r="L47" s="4"/>
      <c r="M47" s="4"/>
      <c r="N47" s="4"/>
      <c r="O47" s="4"/>
      <c r="P47" s="4"/>
      <c r="Q47" s="4"/>
    </row>
    <row r="48" spans="1:17" ht="12.75">
      <c r="A48"/>
      <c r="D48" s="4"/>
      <c r="E48" s="4"/>
      <c r="G48" s="4"/>
      <c r="H48" s="4"/>
      <c r="I48" s="4"/>
      <c r="J48" s="4"/>
      <c r="K48" s="6"/>
      <c r="L48" s="4"/>
      <c r="M48" s="4"/>
      <c r="N48" s="4"/>
      <c r="O48" s="4"/>
      <c r="P48" s="4"/>
      <c r="Q48" s="4"/>
    </row>
    <row r="49" spans="1:17" ht="12.75">
      <c r="A49"/>
      <c r="D49" s="4"/>
      <c r="E49" s="4"/>
      <c r="G49" s="4"/>
      <c r="H49" s="4"/>
      <c r="I49" s="4"/>
      <c r="J49" s="4"/>
      <c r="K49" s="6"/>
      <c r="L49" s="4"/>
      <c r="M49" s="4"/>
      <c r="N49" s="4"/>
      <c r="O49" s="4"/>
      <c r="P49" s="4"/>
      <c r="Q49" s="4"/>
    </row>
    <row r="50" spans="1:17" ht="12.75">
      <c r="A50"/>
      <c r="D50" s="4"/>
      <c r="E50" s="4"/>
      <c r="G50" s="4"/>
      <c r="H50" s="4"/>
      <c r="I50" s="4"/>
      <c r="J50" s="4"/>
      <c r="K50" s="6"/>
      <c r="L50" s="4"/>
      <c r="M50" s="4"/>
      <c r="N50" s="4"/>
      <c r="O50" s="4"/>
      <c r="P50" s="4"/>
      <c r="Q50" s="4"/>
    </row>
    <row r="51" spans="1:17" ht="12.75">
      <c r="A51"/>
      <c r="D51" s="4"/>
      <c r="E51" s="4"/>
      <c r="G51" s="4"/>
      <c r="H51" s="4"/>
      <c r="I51" s="4"/>
      <c r="J51" s="4"/>
      <c r="K51" s="6"/>
      <c r="L51" s="4"/>
      <c r="M51" s="4"/>
      <c r="N51" s="4"/>
      <c r="O51" s="4"/>
      <c r="P51" s="4"/>
      <c r="Q51" s="4"/>
    </row>
    <row r="52" spans="1:17" ht="12.75">
      <c r="A52"/>
      <c r="D52" s="4"/>
      <c r="E52" s="4"/>
      <c r="G52" s="4"/>
      <c r="H52" s="4"/>
      <c r="I52" s="4"/>
      <c r="J52" s="4"/>
      <c r="K52" s="6"/>
      <c r="L52" s="4"/>
      <c r="M52" s="4"/>
      <c r="N52" s="4"/>
      <c r="O52" s="4"/>
      <c r="P52" s="4"/>
      <c r="Q52" s="4"/>
    </row>
    <row r="53" spans="1:17" ht="12.75">
      <c r="A53"/>
      <c r="D53" s="4"/>
      <c r="E53" s="4"/>
      <c r="G53" s="4"/>
      <c r="H53" s="4"/>
      <c r="I53" s="4"/>
      <c r="J53" s="4"/>
      <c r="K53" s="6"/>
      <c r="L53" s="4"/>
      <c r="M53" s="4"/>
      <c r="N53" s="4"/>
      <c r="O53" s="4"/>
      <c r="P53" s="4"/>
      <c r="Q53" s="4"/>
    </row>
    <row r="54" spans="1:17" ht="12.75">
      <c r="A54"/>
      <c r="D54" s="4"/>
      <c r="E54" s="4"/>
      <c r="G54" s="4"/>
      <c r="H54" s="4"/>
      <c r="I54" s="4"/>
      <c r="J54" s="4"/>
      <c r="K54" s="6"/>
      <c r="L54" s="4"/>
      <c r="M54" s="4"/>
      <c r="N54" s="4"/>
      <c r="O54" s="4"/>
      <c r="P54" s="4"/>
      <c r="Q54" s="4"/>
    </row>
    <row r="55" spans="1:17" ht="12.75">
      <c r="A55"/>
      <c r="D55" s="4"/>
      <c r="E55" s="4"/>
      <c r="G55" s="4"/>
      <c r="H55" s="4"/>
      <c r="I55" s="4"/>
      <c r="J55" s="4"/>
      <c r="K55" s="6"/>
      <c r="L55" s="4"/>
      <c r="M55" s="4"/>
      <c r="N55" s="4"/>
      <c r="O55" s="4"/>
      <c r="P55" s="4"/>
      <c r="Q55" s="4"/>
    </row>
    <row r="56" spans="1:17" ht="12.75">
      <c r="A56"/>
      <c r="D56" s="4"/>
      <c r="E56" s="4"/>
      <c r="G56" s="4"/>
      <c r="H56" s="4"/>
      <c r="I56" s="4"/>
      <c r="J56" s="4"/>
      <c r="K56" s="6"/>
      <c r="L56" s="4"/>
      <c r="M56" s="4"/>
      <c r="N56" s="4"/>
      <c r="O56" s="4"/>
      <c r="P56" s="4"/>
      <c r="Q56" s="4"/>
    </row>
    <row r="57" spans="1:17" ht="12.75">
      <c r="A57"/>
      <c r="D57" s="4"/>
      <c r="E57" s="4"/>
      <c r="G57" s="4"/>
      <c r="H57" s="4"/>
      <c r="I57" s="4"/>
      <c r="J57" s="4"/>
      <c r="K57" s="6"/>
      <c r="L57" s="4"/>
      <c r="M57" s="4"/>
      <c r="N57" s="4"/>
      <c r="O57" s="4"/>
      <c r="P57" s="4"/>
      <c r="Q57" s="4"/>
    </row>
    <row r="58" spans="1:17" ht="12.75">
      <c r="A58"/>
      <c r="D58" s="4"/>
      <c r="E58" s="4"/>
      <c r="G58" s="4"/>
      <c r="H58" s="4"/>
      <c r="I58" s="4"/>
      <c r="J58" s="4"/>
      <c r="K58" s="6"/>
      <c r="L58" s="4"/>
      <c r="M58" s="4"/>
      <c r="N58" s="4"/>
      <c r="O58" s="4"/>
      <c r="P58" s="4"/>
      <c r="Q58" s="4"/>
    </row>
    <row r="59" spans="1:17" ht="12.75">
      <c r="A59"/>
      <c r="D59" s="4"/>
      <c r="E59" s="4"/>
      <c r="G59" s="4"/>
      <c r="H59" s="4"/>
      <c r="I59" s="4"/>
      <c r="J59" s="4"/>
      <c r="K59" s="6"/>
      <c r="L59" s="4"/>
      <c r="M59" s="4"/>
      <c r="N59" s="4"/>
      <c r="O59" s="4"/>
      <c r="P59" s="4"/>
      <c r="Q59" s="4"/>
    </row>
    <row r="60" spans="1:17" ht="12.75">
      <c r="A60"/>
      <c r="D60" s="4"/>
      <c r="E60" s="4"/>
      <c r="G60" s="4"/>
      <c r="H60" s="4"/>
      <c r="I60" s="4"/>
      <c r="J60" s="4"/>
      <c r="K60" s="6"/>
      <c r="L60" s="4"/>
      <c r="M60" s="4"/>
      <c r="N60" s="4"/>
      <c r="O60" s="4"/>
      <c r="P60" s="4"/>
      <c r="Q60" s="4"/>
    </row>
    <row r="61" spans="1:17" ht="12.75">
      <c r="A61"/>
      <c r="D61" s="4"/>
      <c r="E61" s="4"/>
      <c r="G61" s="4"/>
      <c r="H61" s="4"/>
      <c r="I61" s="4"/>
      <c r="J61" s="4"/>
      <c r="K61" s="6"/>
      <c r="L61" s="4"/>
      <c r="M61" s="4"/>
      <c r="N61" s="4"/>
      <c r="O61" s="4"/>
      <c r="P61" s="4"/>
      <c r="Q61" s="4"/>
    </row>
    <row r="62" spans="1:17" ht="12.75">
      <c r="A62"/>
      <c r="D62" s="4"/>
      <c r="E62" s="4"/>
      <c r="G62" s="4"/>
      <c r="H62" s="4"/>
      <c r="I62" s="4"/>
      <c r="J62" s="4"/>
      <c r="K62" s="6"/>
      <c r="L62" s="4"/>
      <c r="M62" s="4"/>
      <c r="N62" s="4"/>
      <c r="O62" s="4"/>
      <c r="P62" s="4"/>
      <c r="Q62" s="4"/>
    </row>
    <row r="63" spans="1:17" ht="12.75">
      <c r="A63"/>
      <c r="D63" s="4"/>
      <c r="E63" s="4"/>
      <c r="G63" s="4"/>
      <c r="H63" s="4"/>
      <c r="I63" s="4"/>
      <c r="J63" s="4"/>
      <c r="K63" s="6"/>
      <c r="L63" s="4"/>
      <c r="M63" s="4"/>
      <c r="N63" s="4"/>
      <c r="O63" s="4"/>
      <c r="P63" s="4"/>
      <c r="Q63" s="4"/>
    </row>
    <row r="64" spans="1:17" ht="12.75">
      <c r="A64"/>
      <c r="D64" s="4"/>
      <c r="E64" s="4"/>
      <c r="G64" s="4"/>
      <c r="H64" s="4"/>
      <c r="I64" s="4"/>
      <c r="J64" s="4"/>
      <c r="K64" s="6"/>
      <c r="L64" s="4"/>
      <c r="M64" s="4"/>
      <c r="N64" s="4"/>
      <c r="O64" s="4"/>
      <c r="P64" s="4"/>
      <c r="Q64" s="4"/>
    </row>
    <row r="65" spans="1:17" ht="12.75">
      <c r="A65"/>
      <c r="D65" s="4"/>
      <c r="E65" s="4"/>
      <c r="G65" s="4"/>
      <c r="H65" s="4"/>
      <c r="I65" s="4"/>
      <c r="J65" s="4"/>
      <c r="K65" s="6"/>
      <c r="L65" s="4"/>
      <c r="M65" s="4"/>
      <c r="N65" s="4"/>
      <c r="O65" s="4"/>
      <c r="P65" s="4"/>
      <c r="Q65" s="4"/>
    </row>
    <row r="66" spans="1:17" ht="12.75">
      <c r="A66"/>
      <c r="D66" s="4"/>
      <c r="E66" s="4"/>
      <c r="G66" s="4"/>
      <c r="H66" s="4"/>
      <c r="I66" s="4"/>
      <c r="J66" s="4"/>
      <c r="K66" s="6"/>
      <c r="L66" s="4"/>
      <c r="M66" s="4"/>
      <c r="N66" s="4"/>
      <c r="O66" s="4"/>
      <c r="P66" s="4"/>
      <c r="Q66" s="4"/>
    </row>
    <row r="67" spans="1:17" ht="12.75">
      <c r="A67"/>
      <c r="D67" s="4"/>
      <c r="E67" s="4"/>
      <c r="G67" s="4"/>
      <c r="H67" s="4"/>
      <c r="I67" s="4"/>
      <c r="J67" s="4"/>
      <c r="K67" s="6"/>
      <c r="L67" s="4"/>
      <c r="M67" s="4"/>
      <c r="N67" s="4"/>
      <c r="O67" s="4"/>
      <c r="P67" s="4"/>
      <c r="Q67" s="4"/>
    </row>
    <row r="68" spans="1:17" ht="12.75">
      <c r="A68"/>
      <c r="D68" s="4"/>
      <c r="E68" s="4"/>
      <c r="G68" s="4"/>
      <c r="H68" s="4"/>
      <c r="I68" s="4"/>
      <c r="J68" s="4"/>
      <c r="K68" s="6"/>
      <c r="L68" s="4"/>
      <c r="M68" s="4"/>
      <c r="N68" s="4"/>
      <c r="O68" s="4"/>
      <c r="P68" s="4"/>
      <c r="Q68" s="4"/>
    </row>
    <row r="69" spans="1:17" ht="12.75">
      <c r="A69"/>
      <c r="D69" s="4"/>
      <c r="E69" s="4"/>
      <c r="G69" s="4"/>
      <c r="H69" s="4"/>
      <c r="I69" s="4"/>
      <c r="J69" s="4"/>
      <c r="K69" s="6"/>
      <c r="L69" s="4"/>
      <c r="M69" s="4"/>
      <c r="N69" s="4"/>
      <c r="O69" s="4"/>
      <c r="P69" s="4"/>
      <c r="Q69" s="4"/>
    </row>
    <row r="70" spans="1:17" ht="12.75">
      <c r="A70"/>
      <c r="D70" s="4"/>
      <c r="E70" s="4"/>
      <c r="G70" s="4"/>
      <c r="H70" s="4"/>
      <c r="I70" s="4"/>
      <c r="J70" s="4"/>
      <c r="K70" s="6"/>
      <c r="L70" s="4"/>
      <c r="M70" s="4"/>
      <c r="N70" s="4"/>
      <c r="O70" s="4"/>
      <c r="P70" s="4"/>
      <c r="Q70" s="4"/>
    </row>
    <row r="71" spans="1:17" ht="12.75">
      <c r="A71"/>
      <c r="D71" s="4"/>
      <c r="E71" s="4"/>
      <c r="G71" s="4"/>
      <c r="H71" s="4"/>
      <c r="I71" s="4"/>
      <c r="J71" s="4"/>
      <c r="K71" s="6"/>
      <c r="L71" s="4"/>
      <c r="M71" s="4"/>
      <c r="N71" s="4"/>
      <c r="O71" s="4"/>
      <c r="P71" s="4"/>
      <c r="Q71" s="4"/>
    </row>
    <row r="72" spans="1:17" ht="12.75">
      <c r="A72"/>
      <c r="D72" s="4"/>
      <c r="E72" s="4"/>
      <c r="G72" s="4"/>
      <c r="H72" s="4"/>
      <c r="I72" s="4"/>
      <c r="J72" s="4"/>
      <c r="K72" s="6"/>
      <c r="L72" s="4"/>
      <c r="M72" s="4"/>
      <c r="N72" s="4"/>
      <c r="O72" s="4"/>
      <c r="P72" s="4"/>
      <c r="Q72" s="4"/>
    </row>
    <row r="73" spans="1:17" ht="12.75">
      <c r="A73"/>
      <c r="D73" s="4"/>
      <c r="E73" s="4"/>
      <c r="G73" s="4"/>
      <c r="H73" s="4"/>
      <c r="I73" s="4"/>
      <c r="J73" s="4"/>
      <c r="K73" s="6"/>
      <c r="L73" s="4"/>
      <c r="M73" s="4"/>
      <c r="N73" s="4"/>
      <c r="O73" s="4"/>
      <c r="P73" s="4"/>
      <c r="Q73" s="4"/>
    </row>
    <row r="74" spans="1:17" ht="12.75">
      <c r="A74"/>
      <c r="D74" s="4"/>
      <c r="E74" s="4"/>
      <c r="G74" s="4"/>
      <c r="H74" s="4"/>
      <c r="I74" s="4"/>
      <c r="J74" s="4"/>
      <c r="K74" s="6"/>
      <c r="L74" s="4"/>
      <c r="M74" s="4"/>
      <c r="N74" s="4"/>
      <c r="O74" s="4"/>
      <c r="P74" s="4"/>
      <c r="Q74" s="4"/>
    </row>
    <row r="75" spans="1:17" ht="12.75">
      <c r="A75"/>
      <c r="D75" s="4"/>
      <c r="E75" s="4"/>
      <c r="G75" s="4"/>
      <c r="H75" s="4"/>
      <c r="I75" s="4"/>
      <c r="J75" s="4"/>
      <c r="K75" s="6"/>
      <c r="L75" s="4"/>
      <c r="M75" s="4"/>
      <c r="N75" s="4"/>
      <c r="O75" s="4"/>
      <c r="P75" s="4"/>
      <c r="Q75" s="4"/>
    </row>
    <row r="76" spans="1:17" ht="12.75">
      <c r="A76"/>
      <c r="D76" s="4"/>
      <c r="E76" s="4"/>
      <c r="G76" s="4"/>
      <c r="H76" s="4"/>
      <c r="I76" s="4"/>
      <c r="J76" s="4"/>
      <c r="K76" s="6"/>
      <c r="L76" s="4"/>
      <c r="M76" s="4"/>
      <c r="N76" s="4"/>
      <c r="O76" s="4"/>
      <c r="P76" s="4"/>
      <c r="Q76" s="4"/>
    </row>
    <row r="77" spans="1:17" ht="12.75">
      <c r="A77"/>
      <c r="D77" s="4"/>
      <c r="E77" s="4"/>
      <c r="G77" s="4"/>
      <c r="H77" s="4"/>
      <c r="I77" s="4"/>
      <c r="J77" s="4"/>
      <c r="K77" s="6"/>
      <c r="L77" s="4"/>
      <c r="M77" s="4"/>
      <c r="N77" s="4"/>
      <c r="O77" s="4"/>
      <c r="P77" s="4"/>
      <c r="Q77" s="4"/>
    </row>
    <row r="78" spans="1:17" ht="12.75">
      <c r="A78"/>
      <c r="D78" s="4"/>
      <c r="E78" s="4"/>
      <c r="G78" s="4"/>
      <c r="H78" s="4"/>
      <c r="I78" s="4"/>
      <c r="J78" s="4"/>
      <c r="K78" s="6"/>
      <c r="L78" s="4"/>
      <c r="M78" s="4"/>
      <c r="N78" s="4"/>
      <c r="O78" s="4"/>
      <c r="P78" s="4"/>
      <c r="Q78" s="4"/>
    </row>
    <row r="79" spans="1:17" ht="12.75">
      <c r="A79"/>
      <c r="D79" s="4"/>
      <c r="E79" s="4"/>
      <c r="G79" s="4"/>
      <c r="H79" s="4"/>
      <c r="I79" s="4"/>
      <c r="J79" s="4"/>
      <c r="K79" s="6"/>
      <c r="L79" s="4"/>
      <c r="M79" s="4"/>
      <c r="N79" s="4"/>
      <c r="O79" s="4"/>
      <c r="P79" s="4"/>
      <c r="Q79" s="4"/>
    </row>
    <row r="80" spans="1:17" ht="12.75">
      <c r="A80"/>
      <c r="D80" s="4"/>
      <c r="E80" s="4"/>
      <c r="G80" s="4"/>
      <c r="H80" s="4"/>
      <c r="I80" s="4"/>
      <c r="J80" s="4"/>
      <c r="K80" s="6"/>
      <c r="L80" s="4"/>
      <c r="M80" s="4"/>
      <c r="N80" s="4"/>
      <c r="O80" s="4"/>
      <c r="P80" s="4"/>
      <c r="Q80" s="4"/>
    </row>
    <row r="81" spans="1:17" ht="12.75">
      <c r="A81"/>
      <c r="D81" s="4"/>
      <c r="E81" s="4"/>
      <c r="G81" s="4"/>
      <c r="H81" s="4"/>
      <c r="I81" s="4"/>
      <c r="J81" s="4"/>
      <c r="K81" s="6"/>
      <c r="L81" s="4"/>
      <c r="M81" s="4"/>
      <c r="N81" s="4"/>
      <c r="O81" s="4"/>
      <c r="P81" s="4"/>
      <c r="Q81" s="4"/>
    </row>
    <row r="82" spans="1:17" ht="12.75">
      <c r="A82"/>
      <c r="D82" s="4"/>
      <c r="E82" s="4"/>
      <c r="G82" s="4"/>
      <c r="H82" s="4"/>
      <c r="I82" s="4"/>
      <c r="J82" s="4"/>
      <c r="K82" s="6"/>
      <c r="L82" s="4"/>
      <c r="M82" s="4"/>
      <c r="N82" s="4"/>
      <c r="O82" s="4"/>
      <c r="P82" s="4"/>
      <c r="Q82" s="4"/>
    </row>
    <row r="83" spans="1:17" ht="12.75">
      <c r="A83"/>
      <c r="D83" s="4"/>
      <c r="E83" s="4"/>
      <c r="G83" s="4"/>
      <c r="H83" s="4"/>
      <c r="I83" s="4"/>
      <c r="J83" s="4"/>
      <c r="K83" s="6"/>
      <c r="L83" s="4"/>
      <c r="M83" s="4"/>
      <c r="N83" s="4"/>
      <c r="O83" s="4"/>
      <c r="P83" s="4"/>
      <c r="Q83" s="4"/>
    </row>
    <row r="84" spans="1:17" ht="12.75">
      <c r="A84"/>
      <c r="D84" s="4"/>
      <c r="E84" s="4"/>
      <c r="G84" s="4"/>
      <c r="H84" s="4"/>
      <c r="I84" s="4"/>
      <c r="J84" s="4"/>
      <c r="K84" s="6"/>
      <c r="L84" s="4"/>
      <c r="M84" s="4"/>
      <c r="N84" s="4"/>
      <c r="O84" s="4"/>
      <c r="P84" s="4"/>
      <c r="Q84" s="4"/>
    </row>
    <row r="85" spans="1:17" ht="12.75">
      <c r="A85"/>
      <c r="D85" s="4"/>
      <c r="E85" s="4"/>
      <c r="G85" s="4"/>
      <c r="H85" s="4"/>
      <c r="I85" s="4"/>
      <c r="J85" s="4"/>
      <c r="K85" s="6"/>
      <c r="L85" s="4"/>
      <c r="M85" s="4"/>
      <c r="N85" s="4"/>
      <c r="O85" s="4"/>
      <c r="P85" s="4"/>
      <c r="Q85" s="4"/>
    </row>
    <row r="86" spans="1:17" ht="12.75">
      <c r="A86"/>
      <c r="D86" s="4"/>
      <c r="E86" s="4"/>
      <c r="G86" s="4"/>
      <c r="H86" s="4"/>
      <c r="I86" s="4"/>
      <c r="J86" s="4"/>
      <c r="K86" s="6"/>
      <c r="L86" s="4"/>
      <c r="M86" s="4"/>
      <c r="N86" s="4"/>
      <c r="O86" s="4"/>
      <c r="P86" s="4"/>
      <c r="Q86" s="4"/>
    </row>
    <row r="87" spans="1:17" ht="12.75">
      <c r="A87"/>
      <c r="D87" s="4"/>
      <c r="E87" s="4"/>
      <c r="G87" s="4"/>
      <c r="H87" s="4"/>
      <c r="I87" s="4"/>
      <c r="J87" s="4"/>
      <c r="K87" s="6"/>
      <c r="L87" s="4"/>
      <c r="M87" s="4"/>
      <c r="N87" s="4"/>
      <c r="O87" s="4"/>
      <c r="P87" s="4"/>
      <c r="Q87" s="4"/>
    </row>
    <row r="88" spans="1:17" ht="12.75">
      <c r="A88"/>
      <c r="D88" s="4"/>
      <c r="E88" s="4"/>
      <c r="G88" s="4"/>
      <c r="H88" s="4"/>
      <c r="I88" s="4"/>
      <c r="J88" s="4"/>
      <c r="K88" s="6"/>
      <c r="L88" s="4"/>
      <c r="M88" s="4"/>
      <c r="N88" s="4"/>
      <c r="O88" s="4"/>
      <c r="P88" s="4"/>
      <c r="Q88" s="4"/>
    </row>
    <row r="89" spans="1:17" ht="12.75">
      <c r="A89"/>
      <c r="D89" s="4"/>
      <c r="E89" s="4"/>
      <c r="G89" s="4"/>
      <c r="H89" s="4"/>
      <c r="I89" s="4"/>
      <c r="J89" s="4"/>
      <c r="K89" s="6"/>
      <c r="L89" s="4"/>
      <c r="M89" s="4"/>
      <c r="N89" s="4"/>
      <c r="O89" s="4"/>
      <c r="P89" s="4"/>
      <c r="Q89" s="4"/>
    </row>
    <row r="90" spans="1:17" ht="12.75">
      <c r="A90"/>
      <c r="D90" s="4"/>
      <c r="E90" s="4"/>
      <c r="G90" s="4"/>
      <c r="H90" s="4"/>
      <c r="I90" s="4"/>
      <c r="J90" s="4"/>
      <c r="K90" s="6"/>
      <c r="L90" s="4"/>
      <c r="M90" s="4"/>
      <c r="N90" s="4"/>
      <c r="O90" s="4"/>
      <c r="P90" s="4"/>
      <c r="Q90" s="4"/>
    </row>
    <row r="91" spans="1:17" ht="12.75">
      <c r="A91"/>
      <c r="D91" s="4"/>
      <c r="E91" s="4"/>
      <c r="G91" s="4"/>
      <c r="H91" s="4"/>
      <c r="I91" s="4"/>
      <c r="J91" s="4"/>
      <c r="K91" s="6"/>
      <c r="L91" s="4"/>
      <c r="M91" s="4"/>
      <c r="N91" s="4"/>
      <c r="O91" s="4"/>
      <c r="P91" s="4"/>
      <c r="Q91" s="4"/>
    </row>
    <row r="92" spans="1:17" ht="12.75">
      <c r="A92"/>
      <c r="D92" s="4"/>
      <c r="E92" s="4"/>
      <c r="G92" s="4"/>
      <c r="H92" s="4"/>
      <c r="I92" s="4"/>
      <c r="J92" s="4"/>
      <c r="K92" s="6"/>
      <c r="L92" s="4"/>
      <c r="M92" s="4"/>
      <c r="N92" s="4"/>
      <c r="O92" s="4"/>
      <c r="P92" s="4"/>
      <c r="Q92" s="4"/>
    </row>
    <row r="93" spans="1:17" ht="12.75">
      <c r="A93"/>
      <c r="D93" s="4"/>
      <c r="E93" s="4"/>
      <c r="G93" s="4"/>
      <c r="H93" s="4"/>
      <c r="I93" s="4"/>
      <c r="J93" s="4"/>
      <c r="K93" s="6"/>
      <c r="L93" s="4"/>
      <c r="M93" s="4"/>
      <c r="N93" s="4"/>
      <c r="O93" s="4"/>
      <c r="P93" s="4"/>
      <c r="Q93" s="4"/>
    </row>
    <row r="94" spans="1:17" ht="12.75">
      <c r="A94"/>
      <c r="D94" s="4"/>
      <c r="E94" s="4"/>
      <c r="G94" s="4"/>
      <c r="H94" s="4"/>
      <c r="I94" s="4"/>
      <c r="J94" s="4"/>
      <c r="K94" s="6"/>
      <c r="L94" s="4"/>
      <c r="M94" s="4"/>
      <c r="N94" s="4"/>
      <c r="O94" s="4"/>
      <c r="P94" s="4"/>
      <c r="Q94" s="4"/>
    </row>
    <row r="95" spans="1:17" ht="12.75">
      <c r="A95"/>
      <c r="D95" s="4"/>
      <c r="E95" s="4"/>
      <c r="G95" s="4"/>
      <c r="H95" s="4"/>
      <c r="I95" s="4"/>
      <c r="J95" s="4"/>
      <c r="K95" s="6"/>
      <c r="L95" s="4"/>
      <c r="M95" s="4"/>
      <c r="N95" s="4"/>
      <c r="O95" s="4"/>
      <c r="P95" s="4"/>
      <c r="Q95" s="4"/>
    </row>
    <row r="96" spans="1:17" ht="12.75">
      <c r="A96"/>
      <c r="D96" s="4"/>
      <c r="E96" s="4"/>
      <c r="G96" s="4"/>
      <c r="H96" s="4"/>
      <c r="I96" s="4"/>
      <c r="J96" s="4"/>
      <c r="K96" s="6"/>
      <c r="L96" s="4"/>
      <c r="M96" s="4"/>
      <c r="N96" s="4"/>
      <c r="O96" s="4"/>
      <c r="P96" s="4"/>
      <c r="Q96" s="4"/>
    </row>
    <row r="97" spans="1:17" ht="12.75">
      <c r="A97"/>
      <c r="D97" s="4"/>
      <c r="E97" s="4"/>
      <c r="G97" s="4"/>
      <c r="H97" s="4"/>
      <c r="I97" s="4"/>
      <c r="J97" s="4"/>
      <c r="K97" s="6"/>
      <c r="L97" s="4"/>
      <c r="M97" s="4"/>
      <c r="N97" s="4"/>
      <c r="O97" s="4"/>
      <c r="P97" s="4"/>
      <c r="Q97" s="4"/>
    </row>
    <row r="98" spans="1:17" ht="12.75">
      <c r="A98"/>
      <c r="D98" s="4"/>
      <c r="E98" s="4"/>
      <c r="G98" s="4"/>
      <c r="H98" s="4"/>
      <c r="I98" s="4"/>
      <c r="J98" s="4"/>
      <c r="K98" s="6"/>
      <c r="L98" s="4"/>
      <c r="M98" s="4"/>
      <c r="N98" s="4"/>
      <c r="O98" s="4"/>
      <c r="P98" s="4"/>
      <c r="Q98" s="4"/>
    </row>
    <row r="99" spans="1:17" ht="12.75">
      <c r="A99"/>
      <c r="D99" s="4"/>
      <c r="E99" s="4"/>
      <c r="G99" s="4"/>
      <c r="H99" s="4"/>
      <c r="I99" s="4"/>
      <c r="J99" s="4"/>
      <c r="K99" s="6"/>
      <c r="L99" s="4"/>
      <c r="M99" s="4"/>
      <c r="N99" s="4"/>
      <c r="O99" s="4"/>
      <c r="P99" s="4"/>
      <c r="Q99" s="4"/>
    </row>
    <row r="100" spans="1:17" ht="12.75">
      <c r="A100"/>
      <c r="D100" s="4"/>
      <c r="E100" s="4"/>
      <c r="G100" s="4"/>
      <c r="H100" s="4"/>
      <c r="I100" s="4"/>
      <c r="J100" s="4"/>
      <c r="K100" s="6"/>
      <c r="L100" s="4"/>
      <c r="M100" s="4"/>
      <c r="N100" s="4"/>
      <c r="O100" s="4"/>
      <c r="P100" s="4"/>
      <c r="Q100" s="4"/>
    </row>
    <row r="101" spans="1:17" ht="12.75">
      <c r="A101"/>
      <c r="D101" s="4"/>
      <c r="E101" s="4"/>
      <c r="G101" s="4"/>
      <c r="H101" s="4"/>
      <c r="I101" s="4"/>
      <c r="J101" s="4"/>
      <c r="K101" s="6"/>
      <c r="L101" s="4"/>
      <c r="M101" s="4"/>
      <c r="N101" s="4"/>
      <c r="O101" s="4"/>
      <c r="P101" s="4"/>
      <c r="Q101" s="4"/>
    </row>
    <row r="102" spans="1:17" ht="12.75">
      <c r="A102"/>
      <c r="D102" s="4"/>
      <c r="E102" s="4"/>
      <c r="G102" s="4"/>
      <c r="H102" s="4"/>
      <c r="I102" s="4"/>
      <c r="J102" s="4"/>
      <c r="K102" s="6"/>
      <c r="L102" s="4"/>
      <c r="M102" s="4"/>
      <c r="N102" s="4"/>
      <c r="O102" s="4"/>
      <c r="P102" s="4"/>
      <c r="Q102" s="4"/>
    </row>
    <row r="103" spans="1:17" ht="12.75">
      <c r="A103"/>
      <c r="D103" s="4"/>
      <c r="E103" s="4"/>
      <c r="G103" s="4"/>
      <c r="H103" s="4"/>
      <c r="I103" s="4"/>
      <c r="J103" s="4"/>
      <c r="K103" s="6"/>
      <c r="L103" s="4"/>
      <c r="M103" s="4"/>
      <c r="N103" s="4"/>
      <c r="O103" s="4"/>
      <c r="P103" s="4"/>
      <c r="Q103" s="4"/>
    </row>
    <row r="104" spans="1:17" ht="12.75">
      <c r="A104"/>
      <c r="D104" s="4"/>
      <c r="E104" s="4"/>
      <c r="G104" s="4"/>
      <c r="H104" s="4"/>
      <c r="I104" s="4"/>
      <c r="J104" s="4"/>
      <c r="K104" s="6"/>
      <c r="L104" s="4"/>
      <c r="M104" s="4"/>
      <c r="N104" s="4"/>
      <c r="O104" s="4"/>
      <c r="P104" s="4"/>
      <c r="Q104" s="4"/>
    </row>
    <row r="105" spans="1:17" ht="12.75">
      <c r="A105"/>
      <c r="D105" s="4"/>
      <c r="E105" s="4"/>
      <c r="G105" s="4"/>
      <c r="H105" s="4"/>
      <c r="I105" s="4"/>
      <c r="J105" s="4"/>
      <c r="K105" s="6"/>
      <c r="L105" s="4"/>
      <c r="M105" s="4"/>
      <c r="N105" s="4"/>
      <c r="O105" s="4"/>
      <c r="P105" s="4"/>
      <c r="Q105" s="4"/>
    </row>
    <row r="106" spans="1:17" ht="12.75">
      <c r="A106"/>
      <c r="D106" s="4"/>
      <c r="E106" s="4"/>
      <c r="G106" s="4"/>
      <c r="H106" s="4"/>
      <c r="I106" s="4"/>
      <c r="J106" s="4"/>
      <c r="K106" s="6"/>
      <c r="L106" s="4"/>
      <c r="M106" s="4"/>
      <c r="N106" s="4"/>
      <c r="O106" s="4"/>
      <c r="P106" s="4"/>
      <c r="Q106" s="4"/>
    </row>
    <row r="107" spans="1:17" ht="12.75">
      <c r="A107"/>
      <c r="D107" s="4"/>
      <c r="E107" s="4"/>
      <c r="G107" s="4"/>
      <c r="H107" s="4"/>
      <c r="I107" s="4"/>
      <c r="J107" s="4"/>
      <c r="K107" s="6"/>
      <c r="L107" s="4"/>
      <c r="M107" s="4"/>
      <c r="N107" s="4"/>
      <c r="O107" s="4"/>
      <c r="P107" s="4"/>
      <c r="Q107" s="4"/>
    </row>
    <row r="108" spans="1:17" ht="12.75">
      <c r="A108"/>
      <c r="D108" s="4"/>
      <c r="E108" s="4"/>
      <c r="G108" s="4"/>
      <c r="H108" s="4"/>
      <c r="I108" s="4"/>
      <c r="J108" s="4"/>
      <c r="K108" s="6"/>
      <c r="L108" s="4"/>
      <c r="M108" s="4"/>
      <c r="N108" s="4"/>
      <c r="O108" s="4"/>
      <c r="P108" s="4"/>
      <c r="Q108" s="4"/>
    </row>
    <row r="109" spans="1:17" ht="12.75">
      <c r="A109"/>
      <c r="D109" s="4"/>
      <c r="E109" s="4"/>
      <c r="G109" s="4"/>
      <c r="H109" s="4"/>
      <c r="I109" s="4"/>
      <c r="J109" s="4"/>
      <c r="K109" s="6"/>
      <c r="L109" s="4"/>
      <c r="M109" s="4"/>
      <c r="N109" s="4"/>
      <c r="O109" s="4"/>
      <c r="P109" s="4"/>
      <c r="Q109" s="4"/>
    </row>
    <row r="110" spans="1:17" ht="12.75">
      <c r="A110"/>
      <c r="D110" s="4"/>
      <c r="E110" s="4"/>
      <c r="G110" s="4"/>
      <c r="H110" s="4"/>
      <c r="I110" s="4"/>
      <c r="J110" s="4"/>
      <c r="K110" s="6"/>
      <c r="L110" s="4"/>
      <c r="M110" s="4"/>
      <c r="N110" s="4"/>
      <c r="O110" s="4"/>
      <c r="P110" s="4"/>
      <c r="Q110" s="4"/>
    </row>
    <row r="111" spans="1:17" ht="12.75">
      <c r="A111"/>
      <c r="D111" s="4"/>
      <c r="E111" s="4"/>
      <c r="G111" s="4"/>
      <c r="H111" s="4"/>
      <c r="I111" s="4"/>
      <c r="J111" s="4"/>
      <c r="K111" s="6"/>
      <c r="L111" s="4"/>
      <c r="M111" s="4"/>
      <c r="N111" s="4"/>
      <c r="O111" s="4"/>
      <c r="P111" s="4"/>
      <c r="Q111" s="4"/>
    </row>
    <row r="112" spans="1:17" ht="12.75">
      <c r="A112"/>
      <c r="D112" s="4"/>
      <c r="E112" s="4"/>
      <c r="G112" s="4"/>
      <c r="H112" s="4"/>
      <c r="I112" s="4"/>
      <c r="J112" s="4"/>
      <c r="K112" s="6"/>
      <c r="L112" s="4"/>
      <c r="M112" s="4"/>
      <c r="N112" s="4"/>
      <c r="O112" s="4"/>
      <c r="P112" s="4"/>
      <c r="Q112" s="4"/>
    </row>
    <row r="113" spans="1:17" ht="12.75">
      <c r="A113"/>
      <c r="D113" s="4"/>
      <c r="E113" s="4"/>
      <c r="G113" s="4"/>
      <c r="H113" s="4"/>
      <c r="I113" s="4"/>
      <c r="J113" s="4"/>
      <c r="K113" s="6"/>
      <c r="L113" s="4"/>
      <c r="M113" s="4"/>
      <c r="N113" s="4"/>
      <c r="O113" s="4"/>
      <c r="P113" s="4"/>
      <c r="Q113" s="4"/>
    </row>
    <row r="114" spans="1:17" ht="12.75">
      <c r="A114"/>
      <c r="D114" s="4"/>
      <c r="E114" s="4"/>
      <c r="G114" s="4"/>
      <c r="H114" s="4"/>
      <c r="I114" s="4"/>
      <c r="J114" s="4"/>
      <c r="K114" s="6"/>
      <c r="L114" s="4"/>
      <c r="M114" s="4"/>
      <c r="N114" s="4"/>
      <c r="O114" s="4"/>
      <c r="P114" s="4"/>
      <c r="Q114" s="4"/>
    </row>
    <row r="115" spans="1:17" ht="12.75">
      <c r="A115"/>
      <c r="D115" s="4"/>
      <c r="E115" s="4"/>
      <c r="G115" s="4"/>
      <c r="H115" s="4"/>
      <c r="I115" s="4"/>
      <c r="J115" s="4"/>
      <c r="K115" s="6"/>
      <c r="L115" s="4"/>
      <c r="M115" s="4"/>
      <c r="N115" s="4"/>
      <c r="O115" s="4"/>
      <c r="P115" s="4"/>
      <c r="Q115" s="4"/>
    </row>
    <row r="116" spans="1:17" ht="12.75">
      <c r="A116"/>
      <c r="D116" s="4"/>
      <c r="E116" s="4"/>
      <c r="G116" s="4"/>
      <c r="H116" s="4"/>
      <c r="I116" s="4"/>
      <c r="J116" s="4"/>
      <c r="K116" s="6"/>
      <c r="L116" s="4"/>
      <c r="M116" s="4"/>
      <c r="N116" s="4"/>
      <c r="O116" s="4"/>
      <c r="P116" s="4"/>
      <c r="Q116" s="4"/>
    </row>
    <row r="117" spans="1:17" ht="12.75">
      <c r="A117"/>
      <c r="D117" s="4"/>
      <c r="E117" s="4"/>
      <c r="G117" s="4"/>
      <c r="H117" s="4"/>
      <c r="I117" s="4"/>
      <c r="J117" s="4"/>
      <c r="K117" s="6"/>
      <c r="L117" s="4"/>
      <c r="M117" s="4"/>
      <c r="N117" s="4"/>
      <c r="O117" s="4"/>
      <c r="P117" s="4"/>
      <c r="Q117" s="4"/>
    </row>
    <row r="118" spans="1:17" ht="12.75">
      <c r="A118"/>
      <c r="D118" s="4"/>
      <c r="E118" s="4"/>
      <c r="G118" s="4"/>
      <c r="H118" s="4"/>
      <c r="I118" s="4"/>
      <c r="J118" s="4"/>
      <c r="K118" s="6"/>
      <c r="L118" s="4"/>
      <c r="M118" s="4"/>
      <c r="N118" s="4"/>
      <c r="O118" s="4"/>
      <c r="P118" s="4"/>
      <c r="Q118" s="4"/>
    </row>
    <row r="119" spans="1:17" ht="12.75">
      <c r="A119"/>
      <c r="D119" s="4"/>
      <c r="E119" s="4"/>
      <c r="G119" s="4"/>
      <c r="H119" s="4"/>
      <c r="I119" s="4"/>
      <c r="J119" s="4"/>
      <c r="K119" s="6"/>
      <c r="L119" s="4"/>
      <c r="M119" s="4"/>
      <c r="N119" s="4"/>
      <c r="O119" s="4"/>
      <c r="P119" s="4"/>
      <c r="Q119" s="4"/>
    </row>
    <row r="120" spans="1:17" ht="12.75">
      <c r="A120"/>
      <c r="D120" s="4"/>
      <c r="E120" s="4"/>
      <c r="G120" s="4"/>
      <c r="H120" s="4"/>
      <c r="I120" s="4"/>
      <c r="J120" s="4"/>
      <c r="K120" s="6"/>
      <c r="L120" s="4"/>
      <c r="M120" s="4"/>
      <c r="N120" s="4"/>
      <c r="O120" s="4"/>
      <c r="P120" s="4"/>
      <c r="Q120" s="4"/>
    </row>
    <row r="121" spans="1:17" ht="12.75">
      <c r="A121"/>
      <c r="D121" s="4"/>
      <c r="E121" s="4"/>
      <c r="G121" s="4"/>
      <c r="H121" s="4"/>
      <c r="I121" s="4"/>
      <c r="J121" s="4"/>
      <c r="K121" s="6"/>
      <c r="L121" s="4"/>
      <c r="M121" s="4"/>
      <c r="N121" s="4"/>
      <c r="O121" s="4"/>
      <c r="P121" s="4"/>
      <c r="Q121" s="4"/>
    </row>
    <row r="122" spans="1:17" ht="12.75">
      <c r="A122"/>
      <c r="D122" s="4"/>
      <c r="E122" s="4"/>
      <c r="G122" s="4"/>
      <c r="H122" s="4"/>
      <c r="I122" s="4"/>
      <c r="J122" s="4"/>
      <c r="K122" s="6"/>
      <c r="L122" s="4"/>
      <c r="M122" s="4"/>
      <c r="N122" s="4"/>
      <c r="O122" s="4"/>
      <c r="P122" s="4"/>
      <c r="Q122" s="4"/>
    </row>
    <row r="123" spans="1:17" ht="12.75">
      <c r="A123"/>
      <c r="D123" s="4"/>
      <c r="E123" s="4"/>
      <c r="G123" s="4"/>
      <c r="H123" s="4"/>
      <c r="I123" s="4"/>
      <c r="J123" s="4"/>
      <c r="K123" s="6"/>
      <c r="L123" s="4"/>
      <c r="M123" s="4"/>
      <c r="N123" s="4"/>
      <c r="O123" s="4"/>
      <c r="P123" s="4"/>
      <c r="Q123" s="4"/>
    </row>
    <row r="124" spans="1:17" ht="12.75">
      <c r="A124"/>
      <c r="D124" s="4"/>
      <c r="E124" s="4"/>
      <c r="G124" s="4"/>
      <c r="H124" s="4"/>
      <c r="I124" s="4"/>
      <c r="J124" s="4"/>
      <c r="K124" s="6"/>
      <c r="L124" s="4"/>
      <c r="M124" s="4"/>
      <c r="N124" s="4"/>
      <c r="O124" s="4"/>
      <c r="P124" s="4"/>
      <c r="Q124" s="4"/>
    </row>
    <row r="125" spans="1:17" ht="12.75">
      <c r="A125"/>
      <c r="D125" s="4"/>
      <c r="E125" s="4"/>
      <c r="G125" s="4"/>
      <c r="H125" s="4"/>
      <c r="I125" s="4"/>
      <c r="J125" s="4"/>
      <c r="K125" s="6"/>
      <c r="L125" s="4"/>
      <c r="M125" s="4"/>
      <c r="N125" s="4"/>
      <c r="O125" s="4"/>
      <c r="P125" s="4"/>
      <c r="Q125" s="4"/>
    </row>
    <row r="126" spans="1:17" ht="12.75">
      <c r="A126"/>
      <c r="D126" s="4"/>
      <c r="E126" s="4"/>
      <c r="G126" s="4"/>
      <c r="H126" s="4"/>
      <c r="I126" s="4"/>
      <c r="J126" s="4"/>
      <c r="K126" s="6"/>
      <c r="L126" s="4"/>
      <c r="M126" s="4"/>
      <c r="N126" s="4"/>
      <c r="O126" s="4"/>
      <c r="P126" s="4"/>
      <c r="Q126" s="4"/>
    </row>
    <row r="127" spans="1:17" ht="12.75">
      <c r="A127"/>
      <c r="D127" s="4"/>
      <c r="E127" s="4"/>
      <c r="G127" s="4"/>
      <c r="H127" s="4"/>
      <c r="I127" s="4"/>
      <c r="J127" s="4"/>
      <c r="K127" s="6"/>
      <c r="L127" s="4"/>
      <c r="M127" s="4"/>
      <c r="N127" s="4"/>
      <c r="O127" s="4"/>
      <c r="P127" s="4"/>
      <c r="Q127" s="4"/>
    </row>
    <row r="128" spans="1:17" ht="12.75">
      <c r="A128"/>
      <c r="D128" s="4"/>
      <c r="E128" s="4"/>
      <c r="G128" s="4"/>
      <c r="H128" s="4"/>
      <c r="I128" s="4"/>
      <c r="J128" s="4"/>
      <c r="K128" s="6"/>
      <c r="L128" s="4"/>
      <c r="M128" s="4"/>
      <c r="N128" s="4"/>
      <c r="O128" s="4"/>
      <c r="P128" s="4"/>
      <c r="Q128" s="4"/>
    </row>
    <row r="129" spans="1:17" ht="12.75">
      <c r="A129"/>
      <c r="D129" s="4"/>
      <c r="E129" s="4"/>
      <c r="G129" s="4"/>
      <c r="H129" s="4"/>
      <c r="I129" s="4"/>
      <c r="J129" s="4"/>
      <c r="K129" s="6"/>
      <c r="L129" s="4"/>
      <c r="M129" s="4"/>
      <c r="N129" s="4"/>
      <c r="O129" s="4"/>
      <c r="P129" s="4"/>
      <c r="Q129" s="4"/>
    </row>
    <row r="130" spans="1:17" ht="12.75">
      <c r="A130"/>
      <c r="D130" s="4"/>
      <c r="E130" s="4"/>
      <c r="G130" s="4"/>
      <c r="H130" s="4"/>
      <c r="I130" s="4"/>
      <c r="J130" s="4"/>
      <c r="K130" s="6"/>
      <c r="L130" s="4"/>
      <c r="M130" s="4"/>
      <c r="N130" s="4"/>
      <c r="O130" s="4"/>
      <c r="P130" s="4"/>
      <c r="Q130" s="4"/>
    </row>
    <row r="131" spans="1:17" ht="12.75">
      <c r="A131"/>
      <c r="D131" s="4"/>
      <c r="E131" s="4"/>
      <c r="G131" s="4"/>
      <c r="H131" s="4"/>
      <c r="I131" s="4"/>
      <c r="J131" s="4"/>
      <c r="K131" s="6"/>
      <c r="L131" s="4"/>
      <c r="M131" s="4"/>
      <c r="N131" s="4"/>
      <c r="O131" s="4"/>
      <c r="P131" s="4"/>
      <c r="Q131" s="4"/>
    </row>
    <row r="132" spans="1:17" ht="12.75">
      <c r="A132"/>
      <c r="D132" s="4"/>
      <c r="E132" s="4"/>
      <c r="G132" s="4"/>
      <c r="H132" s="4"/>
      <c r="I132" s="4"/>
      <c r="J132" s="4"/>
      <c r="K132" s="6"/>
      <c r="L132" s="4"/>
      <c r="M132" s="4"/>
      <c r="N132" s="4"/>
      <c r="O132" s="4"/>
      <c r="P132" s="4"/>
      <c r="Q132" s="4"/>
    </row>
    <row r="133" spans="1:17" ht="12.75">
      <c r="A133"/>
      <c r="D133" s="4"/>
      <c r="E133" s="4"/>
      <c r="G133" s="4"/>
      <c r="H133" s="4"/>
      <c r="I133" s="4"/>
      <c r="J133" s="4"/>
      <c r="K133" s="6"/>
      <c r="L133" s="4"/>
      <c r="M133" s="4"/>
      <c r="N133" s="4"/>
      <c r="O133" s="4"/>
      <c r="P133" s="4"/>
      <c r="Q133" s="4"/>
    </row>
    <row r="134" spans="1:17" ht="12.75">
      <c r="A134"/>
      <c r="D134" s="4"/>
      <c r="E134" s="4"/>
      <c r="G134" s="4"/>
      <c r="H134" s="4"/>
      <c r="I134" s="4"/>
      <c r="J134" s="4"/>
      <c r="K134" s="6"/>
      <c r="L134" s="4"/>
      <c r="M134" s="4"/>
      <c r="N134" s="4"/>
      <c r="O134" s="4"/>
      <c r="P134" s="4"/>
      <c r="Q134" s="4"/>
    </row>
  </sheetData>
  <sheetProtection/>
  <mergeCells count="4">
    <mergeCell ref="A1:Q1"/>
    <mergeCell ref="A3:Q3"/>
    <mergeCell ref="A4:Q4"/>
    <mergeCell ref="A6:Q6"/>
  </mergeCells>
  <printOptions horizontalCentered="1"/>
  <pageMargins left="0.15748031496062992" right="0.15748031496062992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Earl</dc:creator>
  <cp:keywords/>
  <dc:description/>
  <cp:lastModifiedBy>Warren Earl</cp:lastModifiedBy>
  <cp:lastPrinted>2009-09-15T13:24:21Z</cp:lastPrinted>
  <dcterms:created xsi:type="dcterms:W3CDTF">2009-09-11T10:23:42Z</dcterms:created>
  <dcterms:modified xsi:type="dcterms:W3CDTF">2011-10-14T14:36:13Z</dcterms:modified>
  <cp:category/>
  <cp:version/>
  <cp:contentType/>
  <cp:contentStatus/>
</cp:coreProperties>
</file>